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MISSIONS\STUDI\03-Performance équipes\"/>
    </mc:Choice>
  </mc:AlternateContent>
  <xr:revisionPtr revIDLastSave="0" documentId="8_{5B10F8E3-E91D-4C8C-AE36-BD09F52145E2}" xr6:coauthVersionLast="45" xr6:coauthVersionMax="45" xr10:uidLastSave="{00000000-0000-0000-0000-000000000000}"/>
  <bookViews>
    <workbookView xWindow="-103" yWindow="-103" windowWidth="33120" windowHeight="18720" tabRatio="850" xr2:uid="{E39670B4-121E-418B-94DC-48E2FCD0542C}"/>
  </bookViews>
  <sheets>
    <sheet name="Données à saisir" sheetId="1" r:id="rId1"/>
    <sheet name="Courbe de progression" sheetId="2" r:id="rId2"/>
    <sheet name="Courbes équipe" sheetId="6" r:id="rId3"/>
    <sheet name="Avancement et consommation" sheetId="10" r:id="rId4"/>
    <sheet name="Niveaux de consommation" sheetId="8" r:id="rId5"/>
    <sheet name="Charges par ressource" sheetId="4" r:id="rId6"/>
    <sheet name="Suivi du budget" sheetId="7" r:id="rId7"/>
    <sheet name="Moral équipe" sheetId="9" r:id="rId8"/>
    <sheet name="Jauge charge" sheetId="11" r:id="rId9"/>
    <sheet name="Tableau de bord" sheetId="3" r:id="rId10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5" i="6"/>
  <c r="C5" i="2"/>
  <c r="C6" i="2" s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5" i="2"/>
  <c r="C7" i="2" l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5" i="7"/>
  <c r="C5" i="6"/>
  <c r="F5" i="9" l="1"/>
  <c r="D10" i="11"/>
  <c r="D11" i="11"/>
  <c r="D12" i="11"/>
  <c r="G12" i="11" s="1"/>
  <c r="D9" i="11"/>
  <c r="F9" i="10"/>
  <c r="C6" i="8" l="1"/>
  <c r="D6" i="8" s="1"/>
  <c r="F10" i="10"/>
  <c r="F11" i="10" s="1"/>
  <c r="C6" i="7"/>
  <c r="C9" i="8"/>
  <c r="C8" i="8"/>
  <c r="C7" i="8"/>
  <c r="F6" i="10"/>
  <c r="G10" i="10" l="1"/>
  <c r="G11" i="10"/>
  <c r="D9" i="8" l="1"/>
  <c r="D8" i="8"/>
  <c r="D7" i="8"/>
  <c r="C7" i="7"/>
  <c r="B7" i="8"/>
  <c r="B8" i="8"/>
  <c r="B9" i="8"/>
  <c r="B6" i="8"/>
  <c r="B6" i="7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E9" i="1"/>
  <c r="Q5" i="1"/>
  <c r="P5" i="1"/>
  <c r="O5" i="1"/>
  <c r="N5" i="1"/>
  <c r="M5" i="1"/>
  <c r="L5" i="1"/>
  <c r="K5" i="1"/>
  <c r="J5" i="1"/>
  <c r="D9" i="2" l="1"/>
  <c r="D21" i="2"/>
  <c r="D33" i="2"/>
  <c r="D45" i="2"/>
  <c r="D57" i="2"/>
  <c r="D69" i="2"/>
  <c r="D81" i="2"/>
  <c r="D11" i="2"/>
  <c r="D71" i="2"/>
  <c r="D24" i="2"/>
  <c r="D48" i="2"/>
  <c r="D72" i="2"/>
  <c r="D61" i="2"/>
  <c r="D26" i="2"/>
  <c r="D74" i="2"/>
  <c r="D39" i="2"/>
  <c r="D75" i="2"/>
  <c r="D40" i="2"/>
  <c r="D76" i="2"/>
  <c r="D5" i="2"/>
  <c r="D29" i="2"/>
  <c r="D53" i="2"/>
  <c r="D6" i="2"/>
  <c r="D42" i="2"/>
  <c r="D78" i="2"/>
  <c r="D31" i="2"/>
  <c r="D43" i="2"/>
  <c r="D79" i="2"/>
  <c r="D10" i="2"/>
  <c r="D22" i="2"/>
  <c r="D34" i="2"/>
  <c r="D46" i="2"/>
  <c r="D58" i="2"/>
  <c r="D70" i="2"/>
  <c r="D82" i="2"/>
  <c r="D23" i="2"/>
  <c r="D35" i="2"/>
  <c r="D47" i="2"/>
  <c r="D59" i="2"/>
  <c r="D83" i="2"/>
  <c r="D12" i="2"/>
  <c r="D36" i="2"/>
  <c r="D60" i="2"/>
  <c r="D84" i="2"/>
  <c r="D25" i="2"/>
  <c r="D37" i="2"/>
  <c r="D49" i="2"/>
  <c r="D73" i="2"/>
  <c r="D14" i="2"/>
  <c r="D62" i="2"/>
  <c r="D27" i="2"/>
  <c r="D51" i="2"/>
  <c r="D28" i="2"/>
  <c r="D64" i="2"/>
  <c r="D41" i="2"/>
  <c r="D77" i="2"/>
  <c r="D18" i="2"/>
  <c r="D54" i="2"/>
  <c r="D7" i="2"/>
  <c r="D67" i="2"/>
  <c r="D20" i="2"/>
  <c r="D44" i="2"/>
  <c r="D68" i="2"/>
  <c r="D13" i="2"/>
  <c r="D85" i="2"/>
  <c r="D38" i="2"/>
  <c r="D86" i="2"/>
  <c r="D15" i="2"/>
  <c r="D63" i="2"/>
  <c r="D52" i="2"/>
  <c r="D17" i="2"/>
  <c r="D65" i="2"/>
  <c r="D50" i="2"/>
  <c r="D16" i="2"/>
  <c r="D30" i="2"/>
  <c r="D66" i="2"/>
  <c r="D19" i="2"/>
  <c r="D55" i="2"/>
  <c r="D8" i="2"/>
  <c r="D32" i="2"/>
  <c r="D56" i="2"/>
  <c r="D80" i="2"/>
  <c r="F5" i="10"/>
  <c r="F6" i="9"/>
  <c r="F7" i="9" s="1"/>
  <c r="G9" i="11"/>
  <c r="G11" i="11" s="1"/>
  <c r="G6" i="10" l="1"/>
  <c r="F13" i="10" s="1"/>
  <c r="F7" i="10"/>
  <c r="G7" i="10" s="1"/>
</calcChain>
</file>

<file path=xl/sharedStrings.xml><?xml version="1.0" encoding="utf-8"?>
<sst xmlns="http://schemas.openxmlformats.org/spreadsheetml/2006/main" count="74" uniqueCount="70">
  <si>
    <t>Informations sur le projet</t>
  </si>
  <si>
    <t>Date de début :</t>
  </si>
  <si>
    <t>Date de fin prévue :</t>
  </si>
  <si>
    <t>Nombre de tâches à réaliser :</t>
  </si>
  <si>
    <t>Nombre de jours vendus :</t>
  </si>
  <si>
    <t>Corinne</t>
  </si>
  <si>
    <t>Vincent</t>
  </si>
  <si>
    <t>Élise</t>
  </si>
  <si>
    <t>Pierre</t>
  </si>
  <si>
    <t>Budget pour achats :</t>
  </si>
  <si>
    <t>Saisie quotidienne</t>
  </si>
  <si>
    <t>Date</t>
  </si>
  <si>
    <t>Tâches ouvertes</t>
  </si>
  <si>
    <t>Météo d'équipe</t>
  </si>
  <si>
    <t>Temps passés (timesheets)</t>
  </si>
  <si>
    <t xml:space="preserve">Achats </t>
  </si>
  <si>
    <t>Fermées</t>
  </si>
  <si>
    <t>Ouvertes</t>
  </si>
  <si>
    <t>Tâches</t>
  </si>
  <si>
    <t>Réalisation du site monsite.com</t>
  </si>
  <si>
    <t>Courbe de progression</t>
  </si>
  <si>
    <t>Dates</t>
  </si>
  <si>
    <t>Nombre de tâches réalisées</t>
  </si>
  <si>
    <t>Progression idéale</t>
  </si>
  <si>
    <t>Nombre total de jours pour le projet :</t>
  </si>
  <si>
    <t>Charge par ressource</t>
  </si>
  <si>
    <t>Courbes équipe</t>
  </si>
  <si>
    <t>Team mood</t>
  </si>
  <si>
    <t>Suivi du budget</t>
  </si>
  <si>
    <t>Montant total disponible</t>
  </si>
  <si>
    <t>Solde disponible</t>
  </si>
  <si>
    <t>Niveaux de consommation par profil</t>
  </si>
  <si>
    <t>Ressource</t>
  </si>
  <si>
    <t>Solde</t>
  </si>
  <si>
    <t>Consommé</t>
  </si>
  <si>
    <t>Moral de l'équipe</t>
  </si>
  <si>
    <t>Seuils</t>
  </si>
  <si>
    <t>Inquiet</t>
  </si>
  <si>
    <t>Neutre</t>
  </si>
  <si>
    <t>Heureux</t>
  </si>
  <si>
    <t>Formidable</t>
  </si>
  <si>
    <t>Moral moyen du jour</t>
  </si>
  <si>
    <t>Équivalent en pourcentage</t>
  </si>
  <si>
    <t>Différence (reste de la barre)</t>
  </si>
  <si>
    <t>Échelle</t>
  </si>
  <si>
    <t>Avancement et consommation</t>
  </si>
  <si>
    <t>Avancement projet</t>
  </si>
  <si>
    <t>Nombre de jours écoulés depuis le début du projet :</t>
  </si>
  <si>
    <t>Nombre de jours restant pour terminer le projet :</t>
  </si>
  <si>
    <t>Nombre de tâches totales :</t>
  </si>
  <si>
    <t>Nombre de tâches terminées (réalisé) :</t>
  </si>
  <si>
    <t>Reste à faire (nombre de tâches à réaliser) :</t>
  </si>
  <si>
    <t>%</t>
  </si>
  <si>
    <t xml:space="preserve">Nombre de jours total prévus pour le projet : </t>
  </si>
  <si>
    <t>Écart avancement projet / délais :</t>
  </si>
  <si>
    <t>Jauge de charge équipe</t>
  </si>
  <si>
    <t>Jauge des tâches en cours</t>
  </si>
  <si>
    <t>Hypothèse :</t>
  </si>
  <si>
    <t>tâches maximum simultanément</t>
  </si>
  <si>
    <t>Valeur</t>
  </si>
  <si>
    <t>Nbr. de tâches</t>
  </si>
  <si>
    <t>Normal</t>
  </si>
  <si>
    <t>Vigilence</t>
  </si>
  <si>
    <t>Alerte</t>
  </si>
  <si>
    <t>Masqué</t>
  </si>
  <si>
    <t>Indicateur</t>
  </si>
  <si>
    <t>Épaisseur</t>
  </si>
  <si>
    <t>Masqué 1</t>
  </si>
  <si>
    <t>Masqué 2</t>
  </si>
  <si>
    <t>Déprimé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</si>
</sst>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ontserrat"/>
    </font>
    <font>
      <b/>
      <sz val="18"/>
      <color theme="1"/>
      <name val="Montserrat"/>
    </font>
    <font>
      <b/>
      <sz val="18"/>
      <color theme="0"/>
      <name val="Montserrat"/>
    </font>
    <font>
      <b/>
      <sz val="11"/>
      <color theme="1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6" borderId="6" xfId="0" applyFill="1" applyBorder="1"/>
    <xf numFmtId="0" fontId="0" fillId="6" borderId="9" xfId="0" applyFill="1" applyBorder="1"/>
    <xf numFmtId="0" fontId="0" fillId="9" borderId="5" xfId="0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15" borderId="0" xfId="0" applyFont="1" applyFill="1"/>
    <xf numFmtId="0" fontId="2" fillId="0" borderId="0" xfId="0" applyFont="1"/>
    <xf numFmtId="165" fontId="2" fillId="0" borderId="16" xfId="0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164" fontId="2" fillId="13" borderId="16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65" fontId="2" fillId="0" borderId="22" xfId="0" applyNumberFormat="1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64" fontId="2" fillId="13" borderId="22" xfId="0" applyNumberFormat="1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2" fillId="3" borderId="22" xfId="0" applyNumberFormat="1" applyFont="1" applyFill="1" applyBorder="1"/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164" fontId="2" fillId="14" borderId="22" xfId="0" applyNumberFormat="1" applyFont="1" applyFill="1" applyBorder="1" applyAlignment="1">
      <alignment horizontal="center" vertical="center"/>
    </xf>
    <xf numFmtId="14" fontId="2" fillId="15" borderId="0" xfId="0" applyNumberFormat="1" applyFont="1" applyFill="1" applyAlignment="1">
      <alignment horizontal="center"/>
    </xf>
    <xf numFmtId="0" fontId="2" fillId="9" borderId="31" xfId="0" applyFont="1" applyFill="1" applyBorder="1"/>
    <xf numFmtId="0" fontId="2" fillId="9" borderId="34" xfId="0" applyFont="1" applyFill="1" applyBorder="1"/>
    <xf numFmtId="0" fontId="2" fillId="9" borderId="32" xfId="0" applyFont="1" applyFill="1" applyBorder="1"/>
    <xf numFmtId="164" fontId="5" fillId="0" borderId="1" xfId="0" applyNumberFormat="1" applyFont="1" applyBorder="1" applyAlignment="1">
      <alignment horizontal="center"/>
    </xf>
    <xf numFmtId="165" fontId="2" fillId="0" borderId="17" xfId="0" applyNumberFormat="1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64" fontId="2" fillId="13" borderId="17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14" fontId="0" fillId="6" borderId="14" xfId="0" applyNumberFormat="1" applyFill="1" applyBorder="1"/>
    <xf numFmtId="164" fontId="1" fillId="0" borderId="8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10" borderId="5" xfId="0" applyFont="1" applyFill="1" applyBorder="1" applyAlignment="1">
      <alignment horizontal="center" vertical="center"/>
    </xf>
    <xf numFmtId="9" fontId="0" fillId="0" borderId="26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0" fillId="9" borderId="25" xfId="0" applyFill="1" applyBorder="1"/>
    <xf numFmtId="0" fontId="0" fillId="9" borderId="14" xfId="0" applyFill="1" applyBorder="1"/>
    <xf numFmtId="0" fontId="0" fillId="9" borderId="9" xfId="0" applyFill="1" applyBorder="1"/>
    <xf numFmtId="0" fontId="0" fillId="6" borderId="14" xfId="0" applyFill="1" applyBorder="1"/>
    <xf numFmtId="0" fontId="1" fillId="0" borderId="0" xfId="0" applyFont="1" applyAlignment="1">
      <alignment horizontal="center" wrapText="1"/>
    </xf>
    <xf numFmtId="0" fontId="0" fillId="0" borderId="0" xfId="0" applyBorder="1"/>
    <xf numFmtId="0" fontId="1" fillId="10" borderId="3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10" fontId="0" fillId="6" borderId="15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10" fontId="1" fillId="13" borderId="3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/>
    <xf numFmtId="0" fontId="0" fillId="0" borderId="26" xfId="0" applyBorder="1" applyAlignment="1">
      <alignment horizontal="center" vertical="center"/>
    </xf>
    <xf numFmtId="0" fontId="1" fillId="17" borderId="12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9" fontId="0" fillId="2" borderId="36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4" borderId="25" xfId="0" applyFill="1" applyBorder="1"/>
    <xf numFmtId="0" fontId="0" fillId="4" borderId="14" xfId="0" applyFill="1" applyBorder="1"/>
    <xf numFmtId="0" fontId="10" fillId="4" borderId="9" xfId="0" applyFont="1" applyFill="1" applyBorder="1"/>
    <xf numFmtId="9" fontId="10" fillId="2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6" borderId="25" xfId="0" applyFill="1" applyBorder="1"/>
    <xf numFmtId="0" fontId="10" fillId="6" borderId="14" xfId="0" applyFont="1" applyFill="1" applyBorder="1"/>
    <xf numFmtId="0" fontId="10" fillId="6" borderId="9" xfId="0" applyFont="1" applyFill="1" applyBorder="1"/>
    <xf numFmtId="0" fontId="9" fillId="17" borderId="9" xfId="0" applyFont="1" applyFill="1" applyBorder="1"/>
    <xf numFmtId="0" fontId="9" fillId="17" borderId="10" xfId="0" applyFont="1" applyFill="1" applyBorder="1"/>
    <xf numFmtId="0" fontId="1" fillId="18" borderId="36" xfId="0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/>
    </xf>
    <xf numFmtId="10" fontId="0" fillId="19" borderId="26" xfId="0" applyNumberFormat="1" applyFill="1" applyBorder="1" applyAlignment="1">
      <alignment horizontal="center"/>
    </xf>
    <xf numFmtId="10" fontId="0" fillId="19" borderId="15" xfId="0" applyNumberFormat="1" applyFill="1" applyBorder="1" applyAlignment="1">
      <alignment horizontal="center"/>
    </xf>
    <xf numFmtId="10" fontId="0" fillId="19" borderId="11" xfId="0" applyNumberFormat="1" applyFill="1" applyBorder="1" applyAlignment="1">
      <alignment horizontal="center"/>
    </xf>
    <xf numFmtId="10" fontId="0" fillId="6" borderId="8" xfId="0" applyNumberForma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0" borderId="0" xfId="0" quotePrefix="1"/>
    <xf numFmtId="0" fontId="0" fillId="20" borderId="0" xfId="0" applyFill="1"/>
    <xf numFmtId="0" fontId="1" fillId="9" borderId="38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left"/>
    </xf>
    <xf numFmtId="0" fontId="2" fillId="16" borderId="7" xfId="0" applyFont="1" applyFill="1" applyBorder="1" applyAlignment="1">
      <alignment horizontal="left"/>
    </xf>
    <xf numFmtId="0" fontId="2" fillId="16" borderId="31" xfId="0" applyFont="1" applyFill="1" applyBorder="1" applyAlignment="1">
      <alignment horizontal="left"/>
    </xf>
    <xf numFmtId="0" fontId="2" fillId="16" borderId="9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/>
    </xf>
    <xf numFmtId="0" fontId="2" fillId="16" borderId="3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 vertical="center"/>
    </xf>
    <xf numFmtId="0" fontId="5" fillId="10" borderId="7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2" fillId="13" borderId="12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0" fontId="2" fillId="13" borderId="3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16" borderId="0" xfId="0" applyFont="1" applyFill="1" applyAlignment="1">
      <alignment horizontal="left"/>
    </xf>
    <xf numFmtId="0" fontId="6" fillId="8" borderId="24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left"/>
    </xf>
    <xf numFmtId="0" fontId="9" fillId="17" borderId="5" xfId="0" applyFont="1" applyFill="1" applyBorder="1" applyAlignment="1">
      <alignment horizontal="left"/>
    </xf>
    <xf numFmtId="0" fontId="9" fillId="17" borderId="25" xfId="0" applyFont="1" applyFill="1" applyBorder="1" applyAlignment="1">
      <alignment horizontal="left"/>
    </xf>
    <xf numFmtId="0" fontId="9" fillId="17" borderId="36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8" borderId="6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14" borderId="12" xfId="0" applyFill="1" applyBorder="1" applyAlignment="1">
      <alignment horizontal="left"/>
    </xf>
    <xf numFmtId="0" fontId="0" fillId="14" borderId="13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1">
    <cellStyle name="Normal" xfId="0" builtinId="0"/>
  </cellStyles>
  <dxfs count="8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BDD8"/>
      <color rgb="FFF7C768"/>
      <color rgb="FF85DED8"/>
      <color rgb="FF85C3DE"/>
      <color rgb="FFFF878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D51D91-F199-4BF9-AC19-D0F04183756F}" name="Réalisé" displayName="Réalisé" ref="B4:D86" totalsRowShown="0" headerRowDxfId="7">
  <autoFilter ref="B4:D86" xr:uid="{9C960951-2B57-4BD3-B91B-949F10BA9F1E}"/>
  <tableColumns count="3">
    <tableColumn id="1" xr3:uid="{F5244845-F33B-49CF-A41C-CAF50EB3AC23}" name="Dates" dataDxfId="6">
      <calculatedColumnFormula>'Données à saisir'!G6</calculatedColumnFormula>
    </tableColumn>
    <tableColumn id="2" xr3:uid="{12316A71-B981-4F5C-9223-85426E7E1241}" name="Nombre de tâches réalisées" dataDxfId="5"/>
    <tableColumn id="4" xr3:uid="{DD950133-9CA4-47E9-9071-C2E694CFEB9E}" name="Progression idéale" dataDxfId="4">
      <calculatedColumnFormula>('Données à saisir'!$E$11/'Données à saisir'!$E$9)*(ROW()-5)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8A6FC4-343C-44B0-9187-CA6D44008B9E}" name="TâchesMood" displayName="TâchesMood" ref="B4:D86" totalsRowShown="0" headerRowDxfId="3">
  <autoFilter ref="B4:D86" xr:uid="{9C960951-2B57-4BD3-B91B-949F10BA9F1E}"/>
  <tableColumns count="3">
    <tableColumn id="1" xr3:uid="{1AFEE8E8-A674-4493-9941-2E6E3F0DAF26}" name="Dates" dataDxfId="2">
      <calculatedColumnFormula>'Données à saisir'!G6</calculatedColumnFormula>
    </tableColumn>
    <tableColumn id="2" xr3:uid="{DFDB3A3E-F5CC-4275-A634-8CB3DF4BB066}" name="Tâches ouvertes" dataDxfId="1">
      <calculatedColumnFormula>C4+'Données à saisir'!H6-'Données à saisir'!I6</calculatedColumnFormula>
    </tableColumn>
    <tableColumn id="4" xr3:uid="{626BFF2D-4951-48B8-8995-06BA0098E435}" name="Team mood" dataDxfId="0">
      <calculatedColumnFormula>AVERAGE('Données à saisir'!J6:M6)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26BE-BD92-4133-8463-F4325358C6EC}">
  <sheetPr>
    <tabColor theme="7"/>
  </sheetPr>
  <dimension ref="A1:BH1528"/>
  <sheetViews>
    <sheetView tabSelected="1" zoomScaleNormal="100" workbookViewId="0">
      <pane ySplit="5" topLeftCell="A6" activePane="bottomLeft" state="frozen"/>
      <selection pane="bottomLeft" activeCell="C38" sqref="C38"/>
    </sheetView>
  </sheetViews>
  <sheetFormatPr baseColWidth="10" defaultRowHeight="17.149999999999999" x14ac:dyDescent="0.55000000000000004"/>
  <cols>
    <col min="1" max="1" width="5.69140625" style="9" customWidth="1"/>
    <col min="2" max="2" width="19.4609375" style="10" customWidth="1"/>
    <col min="3" max="3" width="14" style="10" customWidth="1"/>
    <col min="4" max="4" width="9" style="10" customWidth="1"/>
    <col min="5" max="5" width="12.3828125" style="10" customWidth="1"/>
    <col min="6" max="6" width="3.69140625" style="9" customWidth="1"/>
    <col min="7" max="7" width="30.53515625" style="10" bestFit="1" customWidth="1"/>
    <col min="8" max="8" width="10.23046875" style="10" bestFit="1" customWidth="1"/>
    <col min="9" max="9" width="9.84375" style="10" bestFit="1" customWidth="1"/>
    <col min="10" max="10" width="9" style="10" bestFit="1" customWidth="1"/>
    <col min="11" max="11" width="8.921875" style="10" bestFit="1" customWidth="1"/>
    <col min="12" max="12" width="5.61328125" style="10" bestFit="1" customWidth="1"/>
    <col min="13" max="13" width="7" style="10" bestFit="1" customWidth="1"/>
    <col min="14" max="14" width="9" style="10" bestFit="1" customWidth="1"/>
    <col min="15" max="15" width="8.921875" style="10" bestFit="1" customWidth="1"/>
    <col min="16" max="16" width="6.23046875" style="10" bestFit="1" customWidth="1"/>
    <col min="17" max="17" width="7" style="10" bestFit="1" customWidth="1"/>
    <col min="18" max="18" width="11.07421875" style="10" bestFit="1" customWidth="1"/>
    <col min="19" max="60" width="11.07421875" style="9"/>
    <col min="61" max="16384" width="11.07421875" style="10"/>
  </cols>
  <sheetData>
    <row r="1" spans="2:18" s="9" customFormat="1" ht="17.600000000000001" thickBot="1" x14ac:dyDescent="0.6"/>
    <row r="2" spans="2:18" ht="27.9" thickBot="1" x14ac:dyDescent="0.9">
      <c r="B2" s="145" t="s">
        <v>0</v>
      </c>
      <c r="C2" s="146"/>
      <c r="D2" s="146"/>
      <c r="E2" s="147"/>
      <c r="G2" s="142" t="s">
        <v>10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2:18" s="9" customFormat="1" ht="17.600000000000001" thickBot="1" x14ac:dyDescent="0.6"/>
    <row r="4" spans="2:18" x14ac:dyDescent="0.55000000000000004">
      <c r="B4" s="148" t="s">
        <v>19</v>
      </c>
      <c r="C4" s="148"/>
      <c r="D4" s="148"/>
      <c r="E4" s="148"/>
      <c r="G4" s="157" t="s">
        <v>11</v>
      </c>
      <c r="H4" s="155" t="s">
        <v>18</v>
      </c>
      <c r="I4" s="156"/>
      <c r="J4" s="149" t="s">
        <v>13</v>
      </c>
      <c r="K4" s="150"/>
      <c r="L4" s="150"/>
      <c r="M4" s="151"/>
      <c r="N4" s="152" t="s">
        <v>14</v>
      </c>
      <c r="O4" s="153"/>
      <c r="P4" s="153"/>
      <c r="Q4" s="154"/>
      <c r="R4" s="159" t="s">
        <v>15</v>
      </c>
    </row>
    <row r="5" spans="2:18" ht="17.600000000000001" thickBot="1" x14ac:dyDescent="0.6">
      <c r="B5" s="9"/>
      <c r="C5" s="9"/>
      <c r="D5" s="9"/>
      <c r="E5" s="9"/>
      <c r="G5" s="158"/>
      <c r="H5" s="60" t="s">
        <v>17</v>
      </c>
      <c r="I5" s="59" t="s">
        <v>16</v>
      </c>
      <c r="J5" s="61" t="str">
        <f>D13</f>
        <v>Corinne</v>
      </c>
      <c r="K5" s="62" t="str">
        <f>D14</f>
        <v>Vincent</v>
      </c>
      <c r="L5" s="62" t="str">
        <f>D15</f>
        <v>Élise</v>
      </c>
      <c r="M5" s="63" t="str">
        <f>D16</f>
        <v>Pierre</v>
      </c>
      <c r="N5" s="64" t="str">
        <f>D13</f>
        <v>Corinne</v>
      </c>
      <c r="O5" s="65" t="str">
        <f>D14</f>
        <v>Vincent</v>
      </c>
      <c r="P5" s="65" t="str">
        <f>D15</f>
        <v>Élise</v>
      </c>
      <c r="Q5" s="66" t="str">
        <f>D16</f>
        <v>Pierre</v>
      </c>
      <c r="R5" s="160"/>
    </row>
    <row r="6" spans="2:18" ht="17.600000000000001" thickBot="1" x14ac:dyDescent="0.6">
      <c r="B6" s="9"/>
      <c r="C6" s="9"/>
      <c r="D6" s="9"/>
      <c r="E6" s="9"/>
      <c r="G6" s="11">
        <v>43738</v>
      </c>
      <c r="H6" s="12">
        <v>0</v>
      </c>
      <c r="I6" s="13">
        <v>0</v>
      </c>
      <c r="J6" s="14">
        <v>4</v>
      </c>
      <c r="K6" s="15">
        <v>5</v>
      </c>
      <c r="L6" s="15">
        <v>5</v>
      </c>
      <c r="M6" s="16">
        <v>3</v>
      </c>
      <c r="N6" s="17">
        <v>0.5</v>
      </c>
      <c r="O6" s="18">
        <v>0.25</v>
      </c>
      <c r="P6" s="18">
        <v>1</v>
      </c>
      <c r="Q6" s="19">
        <v>0.25</v>
      </c>
      <c r="R6" s="20"/>
    </row>
    <row r="7" spans="2:18" ht="17.600000000000001" thickBot="1" x14ac:dyDescent="0.6">
      <c r="B7" s="124" t="s">
        <v>1</v>
      </c>
      <c r="C7" s="125"/>
      <c r="D7" s="126"/>
      <c r="E7" s="21">
        <v>43738</v>
      </c>
      <c r="G7" s="22">
        <v>43739</v>
      </c>
      <c r="H7" s="23">
        <v>2</v>
      </c>
      <c r="I7" s="24">
        <v>0</v>
      </c>
      <c r="J7" s="25">
        <v>4</v>
      </c>
      <c r="K7" s="26">
        <v>5</v>
      </c>
      <c r="L7" s="26">
        <v>5</v>
      </c>
      <c r="M7" s="27">
        <v>3</v>
      </c>
      <c r="N7" s="28">
        <v>0.25</v>
      </c>
      <c r="O7" s="29">
        <v>0.25</v>
      </c>
      <c r="P7" s="29">
        <v>1</v>
      </c>
      <c r="Q7" s="30">
        <v>0.25</v>
      </c>
      <c r="R7" s="31"/>
    </row>
    <row r="8" spans="2:18" ht="17.600000000000001" thickBot="1" x14ac:dyDescent="0.6">
      <c r="B8" s="127" t="s">
        <v>2</v>
      </c>
      <c r="C8" s="128"/>
      <c r="D8" s="129"/>
      <c r="E8" s="21">
        <v>43819</v>
      </c>
      <c r="G8" s="22">
        <v>43740</v>
      </c>
      <c r="H8" s="23">
        <v>3</v>
      </c>
      <c r="I8" s="24">
        <v>1</v>
      </c>
      <c r="J8" s="25">
        <v>4</v>
      </c>
      <c r="K8" s="26">
        <v>5</v>
      </c>
      <c r="L8" s="26">
        <v>4</v>
      </c>
      <c r="M8" s="27">
        <v>4</v>
      </c>
      <c r="N8" s="28">
        <v>0.5</v>
      </c>
      <c r="O8" s="29">
        <v>0.75</v>
      </c>
      <c r="P8" s="29">
        <v>1</v>
      </c>
      <c r="Q8" s="30">
        <v>0.5</v>
      </c>
      <c r="R8" s="31">
        <v>1250</v>
      </c>
    </row>
    <row r="9" spans="2:18" x14ac:dyDescent="0.55000000000000004">
      <c r="B9" s="9" t="s">
        <v>24</v>
      </c>
      <c r="C9" s="9"/>
      <c r="D9" s="9"/>
      <c r="E9" s="32">
        <f>_xlfn.DAYS(E8,E7)</f>
        <v>81</v>
      </c>
      <c r="G9" s="22">
        <v>43741</v>
      </c>
      <c r="H9" s="23">
        <v>4</v>
      </c>
      <c r="I9" s="24">
        <v>3</v>
      </c>
      <c r="J9" s="25">
        <v>4</v>
      </c>
      <c r="K9" s="26">
        <v>5</v>
      </c>
      <c r="L9" s="26">
        <v>4</v>
      </c>
      <c r="M9" s="27">
        <v>4</v>
      </c>
      <c r="N9" s="28">
        <v>1</v>
      </c>
      <c r="O9" s="29">
        <v>0.75</v>
      </c>
      <c r="P9" s="29">
        <v>1</v>
      </c>
      <c r="Q9" s="30">
        <v>1</v>
      </c>
      <c r="R9" s="31">
        <v>324</v>
      </c>
    </row>
    <row r="10" spans="2:18" ht="17.600000000000001" thickBot="1" x14ac:dyDescent="0.6">
      <c r="B10" s="9"/>
      <c r="C10" s="9"/>
      <c r="D10" s="9"/>
      <c r="E10" s="9"/>
      <c r="G10" s="22">
        <v>43742</v>
      </c>
      <c r="H10" s="23">
        <v>5</v>
      </c>
      <c r="I10" s="24">
        <v>2</v>
      </c>
      <c r="J10" s="25">
        <v>4</v>
      </c>
      <c r="K10" s="26">
        <v>5</v>
      </c>
      <c r="L10" s="26">
        <v>5</v>
      </c>
      <c r="M10" s="27">
        <v>5</v>
      </c>
      <c r="N10" s="28">
        <v>1</v>
      </c>
      <c r="O10" s="29">
        <v>0.75</v>
      </c>
      <c r="P10" s="29">
        <v>1</v>
      </c>
      <c r="Q10" s="30">
        <v>0.75</v>
      </c>
      <c r="R10" s="31"/>
    </row>
    <row r="11" spans="2:18" ht="17.600000000000001" thickBot="1" x14ac:dyDescent="0.6">
      <c r="B11" s="130" t="s">
        <v>3</v>
      </c>
      <c r="C11" s="131"/>
      <c r="D11" s="132"/>
      <c r="E11" s="33">
        <v>69</v>
      </c>
      <c r="G11" s="34">
        <v>43743</v>
      </c>
      <c r="H11" s="35">
        <v>0</v>
      </c>
      <c r="I11" s="36">
        <v>0</v>
      </c>
      <c r="J11" s="37">
        <v>4</v>
      </c>
      <c r="K11" s="38">
        <v>5</v>
      </c>
      <c r="L11" s="38">
        <v>5</v>
      </c>
      <c r="M11" s="39">
        <v>5</v>
      </c>
      <c r="N11" s="40"/>
      <c r="O11" s="41"/>
      <c r="P11" s="41"/>
      <c r="Q11" s="42"/>
      <c r="R11" s="43"/>
    </row>
    <row r="12" spans="2:18" ht="17.600000000000001" thickBot="1" x14ac:dyDescent="0.6">
      <c r="B12" s="9"/>
      <c r="C12" s="9"/>
      <c r="D12" s="9"/>
      <c r="E12" s="44"/>
      <c r="G12" s="34">
        <v>43744</v>
      </c>
      <c r="H12" s="35">
        <v>0</v>
      </c>
      <c r="I12" s="36">
        <v>0</v>
      </c>
      <c r="J12" s="37">
        <v>4</v>
      </c>
      <c r="K12" s="38">
        <v>5</v>
      </c>
      <c r="L12" s="38">
        <v>5</v>
      </c>
      <c r="M12" s="39">
        <v>5</v>
      </c>
      <c r="N12" s="40"/>
      <c r="O12" s="41"/>
      <c r="P12" s="41"/>
      <c r="Q12" s="42"/>
      <c r="R12" s="43"/>
    </row>
    <row r="13" spans="2:18" ht="17.600000000000001" thickBot="1" x14ac:dyDescent="0.6">
      <c r="B13" s="133" t="s">
        <v>4</v>
      </c>
      <c r="C13" s="134"/>
      <c r="D13" s="45" t="s">
        <v>5</v>
      </c>
      <c r="E13" s="33">
        <v>25</v>
      </c>
      <c r="G13" s="22">
        <v>43745</v>
      </c>
      <c r="H13" s="23">
        <v>2</v>
      </c>
      <c r="I13" s="24">
        <v>2</v>
      </c>
      <c r="J13" s="25">
        <v>5</v>
      </c>
      <c r="K13" s="26">
        <v>4</v>
      </c>
      <c r="L13" s="26">
        <v>2</v>
      </c>
      <c r="M13" s="27">
        <v>5</v>
      </c>
      <c r="N13" s="28">
        <v>0.5</v>
      </c>
      <c r="O13" s="29">
        <v>0.5</v>
      </c>
      <c r="P13" s="29">
        <v>1</v>
      </c>
      <c r="Q13" s="30">
        <v>0.25</v>
      </c>
      <c r="R13" s="31"/>
    </row>
    <row r="14" spans="2:18" ht="17.600000000000001" thickBot="1" x14ac:dyDescent="0.6">
      <c r="B14" s="135"/>
      <c r="C14" s="136"/>
      <c r="D14" s="46" t="s">
        <v>6</v>
      </c>
      <c r="E14" s="33">
        <v>35</v>
      </c>
      <c r="G14" s="22">
        <v>43746</v>
      </c>
      <c r="H14" s="23">
        <v>3</v>
      </c>
      <c r="I14" s="24">
        <v>2</v>
      </c>
      <c r="J14" s="25">
        <v>3</v>
      </c>
      <c r="K14" s="26">
        <v>5</v>
      </c>
      <c r="L14" s="26">
        <v>4</v>
      </c>
      <c r="M14" s="27">
        <v>5</v>
      </c>
      <c r="N14" s="28">
        <v>1</v>
      </c>
      <c r="O14" s="29">
        <v>1</v>
      </c>
      <c r="P14" s="29">
        <v>0.5</v>
      </c>
      <c r="Q14" s="30">
        <v>1</v>
      </c>
      <c r="R14" s="31">
        <v>605</v>
      </c>
    </row>
    <row r="15" spans="2:18" ht="17.600000000000001" thickBot="1" x14ac:dyDescent="0.6">
      <c r="B15" s="135"/>
      <c r="C15" s="136"/>
      <c r="D15" s="46" t="s">
        <v>7</v>
      </c>
      <c r="E15" s="33">
        <v>40</v>
      </c>
      <c r="G15" s="22">
        <v>43747</v>
      </c>
      <c r="H15" s="23">
        <v>4</v>
      </c>
      <c r="I15" s="24">
        <v>0</v>
      </c>
      <c r="J15" s="25">
        <v>3</v>
      </c>
      <c r="K15" s="26">
        <v>5</v>
      </c>
      <c r="L15" s="26">
        <v>4</v>
      </c>
      <c r="M15" s="27">
        <v>5</v>
      </c>
      <c r="N15" s="28">
        <v>0.25</v>
      </c>
      <c r="O15" s="29">
        <v>1</v>
      </c>
      <c r="P15" s="29">
        <v>0.5</v>
      </c>
      <c r="Q15" s="30">
        <v>1</v>
      </c>
      <c r="R15" s="31"/>
    </row>
    <row r="16" spans="2:18" ht="17.600000000000001" thickBot="1" x14ac:dyDescent="0.6">
      <c r="B16" s="137"/>
      <c r="C16" s="138"/>
      <c r="D16" s="47" t="s">
        <v>8</v>
      </c>
      <c r="E16" s="33">
        <v>25</v>
      </c>
      <c r="G16" s="22">
        <v>43748</v>
      </c>
      <c r="H16" s="23">
        <v>2</v>
      </c>
      <c r="I16" s="24">
        <v>3</v>
      </c>
      <c r="J16" s="25">
        <v>3</v>
      </c>
      <c r="K16" s="26">
        <v>5</v>
      </c>
      <c r="L16" s="26">
        <v>5</v>
      </c>
      <c r="M16" s="27">
        <v>3</v>
      </c>
      <c r="N16" s="28">
        <v>1</v>
      </c>
      <c r="O16" s="29">
        <v>1</v>
      </c>
      <c r="P16" s="29">
        <v>0.5</v>
      </c>
      <c r="Q16" s="30">
        <v>1</v>
      </c>
      <c r="R16" s="31"/>
    </row>
    <row r="17" spans="2:18" ht="17.600000000000001" thickBot="1" x14ac:dyDescent="0.6">
      <c r="B17" s="9"/>
      <c r="C17" s="9"/>
      <c r="D17" s="9"/>
      <c r="E17" s="9"/>
      <c r="G17" s="22">
        <v>43749</v>
      </c>
      <c r="H17" s="23">
        <v>0</v>
      </c>
      <c r="I17" s="24">
        <v>2</v>
      </c>
      <c r="J17" s="25">
        <v>2</v>
      </c>
      <c r="K17" s="26">
        <v>2</v>
      </c>
      <c r="L17" s="26">
        <v>4</v>
      </c>
      <c r="M17" s="27">
        <v>3</v>
      </c>
      <c r="N17" s="28">
        <v>1</v>
      </c>
      <c r="O17" s="29">
        <v>1</v>
      </c>
      <c r="P17" s="29">
        <v>0.5</v>
      </c>
      <c r="Q17" s="30">
        <v>0</v>
      </c>
      <c r="R17" s="31"/>
    </row>
    <row r="18" spans="2:18" ht="17.600000000000001" thickBot="1" x14ac:dyDescent="0.6">
      <c r="B18" s="139" t="s">
        <v>9</v>
      </c>
      <c r="C18" s="140"/>
      <c r="D18" s="141"/>
      <c r="E18" s="48">
        <v>6500</v>
      </c>
      <c r="G18" s="34">
        <v>43750</v>
      </c>
      <c r="H18" s="35">
        <v>0</v>
      </c>
      <c r="I18" s="36">
        <v>0</v>
      </c>
      <c r="J18" s="37">
        <v>2</v>
      </c>
      <c r="K18" s="38">
        <v>2</v>
      </c>
      <c r="L18" s="38">
        <v>4</v>
      </c>
      <c r="M18" s="39">
        <v>3</v>
      </c>
      <c r="N18" s="40"/>
      <c r="O18" s="41"/>
      <c r="P18" s="41"/>
      <c r="Q18" s="42"/>
      <c r="R18" s="43"/>
    </row>
    <row r="19" spans="2:18" x14ac:dyDescent="0.55000000000000004">
      <c r="B19" s="9"/>
      <c r="C19" s="9"/>
      <c r="D19" s="9"/>
      <c r="E19" s="9"/>
      <c r="G19" s="34">
        <v>43751</v>
      </c>
      <c r="H19" s="35">
        <v>0</v>
      </c>
      <c r="I19" s="36">
        <v>0</v>
      </c>
      <c r="J19" s="37">
        <v>2</v>
      </c>
      <c r="K19" s="38">
        <v>2</v>
      </c>
      <c r="L19" s="38">
        <v>4</v>
      </c>
      <c r="M19" s="39">
        <v>3</v>
      </c>
      <c r="N19" s="40"/>
      <c r="O19" s="41"/>
      <c r="P19" s="41"/>
      <c r="Q19" s="42"/>
      <c r="R19" s="43"/>
    </row>
    <row r="20" spans="2:18" x14ac:dyDescent="0.55000000000000004">
      <c r="B20" s="9"/>
      <c r="C20" s="9"/>
      <c r="D20" s="9"/>
      <c r="E20" s="9"/>
      <c r="G20" s="22">
        <v>43752</v>
      </c>
      <c r="H20" s="23">
        <v>4</v>
      </c>
      <c r="I20" s="24">
        <v>1</v>
      </c>
      <c r="J20" s="25">
        <v>1</v>
      </c>
      <c r="K20" s="26">
        <v>1</v>
      </c>
      <c r="L20" s="26">
        <v>2</v>
      </c>
      <c r="M20" s="27">
        <v>1</v>
      </c>
      <c r="N20" s="28">
        <v>0.25</v>
      </c>
      <c r="O20" s="29">
        <v>1</v>
      </c>
      <c r="P20" s="29">
        <v>0.75</v>
      </c>
      <c r="Q20" s="30">
        <v>1</v>
      </c>
      <c r="R20" s="31">
        <v>517.5</v>
      </c>
    </row>
    <row r="21" spans="2:18" x14ac:dyDescent="0.55000000000000004">
      <c r="B21" s="9"/>
      <c r="C21" s="9"/>
      <c r="D21" s="9"/>
      <c r="E21" s="9"/>
      <c r="G21" s="22">
        <v>43753</v>
      </c>
      <c r="H21" s="23">
        <v>3</v>
      </c>
      <c r="I21" s="24">
        <v>2</v>
      </c>
      <c r="J21" s="25">
        <v>1</v>
      </c>
      <c r="K21" s="26">
        <v>2</v>
      </c>
      <c r="L21" s="26">
        <v>1</v>
      </c>
      <c r="M21" s="27">
        <v>2</v>
      </c>
      <c r="N21" s="28">
        <v>0.25</v>
      </c>
      <c r="O21" s="29">
        <v>0.25</v>
      </c>
      <c r="P21" s="29">
        <v>0.5</v>
      </c>
      <c r="Q21" s="30">
        <v>1</v>
      </c>
      <c r="R21" s="31"/>
    </row>
    <row r="22" spans="2:18" x14ac:dyDescent="0.55000000000000004">
      <c r="B22" s="9"/>
      <c r="C22" s="9"/>
      <c r="D22" s="9"/>
      <c r="E22" s="9"/>
      <c r="G22" s="22">
        <v>43754</v>
      </c>
      <c r="H22" s="23">
        <v>2</v>
      </c>
      <c r="I22" s="24">
        <v>2</v>
      </c>
      <c r="J22" s="25">
        <v>2</v>
      </c>
      <c r="K22" s="26">
        <v>2</v>
      </c>
      <c r="L22" s="26">
        <v>1</v>
      </c>
      <c r="M22" s="27">
        <v>2</v>
      </c>
      <c r="N22" s="28">
        <v>0.25</v>
      </c>
      <c r="O22" s="29">
        <v>0.5</v>
      </c>
      <c r="P22" s="29">
        <v>0.25</v>
      </c>
      <c r="Q22" s="30">
        <v>0.75</v>
      </c>
      <c r="R22" s="31"/>
    </row>
    <row r="23" spans="2:18" x14ac:dyDescent="0.55000000000000004">
      <c r="B23" s="9"/>
      <c r="C23" s="9"/>
      <c r="D23" s="9"/>
      <c r="E23" s="9"/>
      <c r="G23" s="22">
        <v>43755</v>
      </c>
      <c r="H23" s="23">
        <v>1</v>
      </c>
      <c r="I23" s="24">
        <v>2</v>
      </c>
      <c r="J23" s="25">
        <v>2</v>
      </c>
      <c r="K23" s="26">
        <v>3</v>
      </c>
      <c r="L23" s="26">
        <v>2</v>
      </c>
      <c r="M23" s="27">
        <v>3</v>
      </c>
      <c r="N23" s="28">
        <v>0.5</v>
      </c>
      <c r="O23" s="29">
        <v>0.5</v>
      </c>
      <c r="P23" s="29">
        <v>1</v>
      </c>
      <c r="Q23" s="30">
        <v>0.5</v>
      </c>
      <c r="R23" s="31"/>
    </row>
    <row r="24" spans="2:18" x14ac:dyDescent="0.55000000000000004">
      <c r="B24" s="9"/>
      <c r="C24" s="9"/>
      <c r="D24" s="9"/>
      <c r="E24" s="9"/>
      <c r="G24" s="22">
        <v>43756</v>
      </c>
      <c r="H24" s="23">
        <v>0</v>
      </c>
      <c r="I24" s="24">
        <v>0</v>
      </c>
      <c r="J24" s="25">
        <v>2</v>
      </c>
      <c r="K24" s="26">
        <v>3</v>
      </c>
      <c r="L24" s="26">
        <v>2</v>
      </c>
      <c r="M24" s="27">
        <v>3</v>
      </c>
      <c r="N24" s="28">
        <v>0.5</v>
      </c>
      <c r="O24" s="29">
        <v>0.25</v>
      </c>
      <c r="P24" s="29">
        <v>0.25</v>
      </c>
      <c r="Q24" s="30">
        <v>0.5</v>
      </c>
      <c r="R24" s="31"/>
    </row>
    <row r="25" spans="2:18" x14ac:dyDescent="0.55000000000000004">
      <c r="B25" s="9"/>
      <c r="C25" s="9"/>
      <c r="D25" s="9"/>
      <c r="E25" s="9"/>
      <c r="G25" s="34">
        <v>43757</v>
      </c>
      <c r="H25" s="35">
        <v>0</v>
      </c>
      <c r="I25" s="36">
        <v>0</v>
      </c>
      <c r="J25" s="37">
        <v>2</v>
      </c>
      <c r="K25" s="38">
        <v>3</v>
      </c>
      <c r="L25" s="38">
        <v>2</v>
      </c>
      <c r="M25" s="39">
        <v>3</v>
      </c>
      <c r="N25" s="40"/>
      <c r="O25" s="41"/>
      <c r="P25" s="41"/>
      <c r="Q25" s="42"/>
      <c r="R25" s="43"/>
    </row>
    <row r="26" spans="2:18" x14ac:dyDescent="0.55000000000000004">
      <c r="B26" s="9"/>
      <c r="C26" s="9"/>
      <c r="D26" s="9"/>
      <c r="E26" s="9"/>
      <c r="G26" s="34">
        <v>43758</v>
      </c>
      <c r="H26" s="35">
        <v>0</v>
      </c>
      <c r="I26" s="36">
        <v>0</v>
      </c>
      <c r="J26" s="37">
        <v>2</v>
      </c>
      <c r="K26" s="38">
        <v>3</v>
      </c>
      <c r="L26" s="38">
        <v>2</v>
      </c>
      <c r="M26" s="39">
        <v>3</v>
      </c>
      <c r="N26" s="40"/>
      <c r="O26" s="41"/>
      <c r="P26" s="41"/>
      <c r="Q26" s="42"/>
      <c r="R26" s="43"/>
    </row>
    <row r="27" spans="2:18" x14ac:dyDescent="0.55000000000000004">
      <c r="B27" s="9"/>
      <c r="C27" s="9"/>
      <c r="D27" s="9"/>
      <c r="E27" s="9"/>
      <c r="G27" s="22">
        <v>43759</v>
      </c>
      <c r="H27" s="23">
        <v>2</v>
      </c>
      <c r="I27" s="24">
        <v>1</v>
      </c>
      <c r="J27" s="25">
        <v>4</v>
      </c>
      <c r="K27" s="26">
        <v>3</v>
      </c>
      <c r="L27" s="26">
        <v>4</v>
      </c>
      <c r="M27" s="27">
        <v>4</v>
      </c>
      <c r="N27" s="28">
        <v>1</v>
      </c>
      <c r="O27" s="29">
        <v>1</v>
      </c>
      <c r="P27" s="29">
        <v>0.25</v>
      </c>
      <c r="Q27" s="30">
        <v>1</v>
      </c>
      <c r="R27" s="31"/>
    </row>
    <row r="28" spans="2:18" x14ac:dyDescent="0.55000000000000004">
      <c r="B28" s="9"/>
      <c r="C28" s="9"/>
      <c r="D28" s="9"/>
      <c r="E28" s="9"/>
      <c r="G28" s="22">
        <v>43760</v>
      </c>
      <c r="H28" s="23">
        <v>1</v>
      </c>
      <c r="I28" s="24">
        <v>2</v>
      </c>
      <c r="J28" s="25">
        <v>4</v>
      </c>
      <c r="K28" s="26">
        <v>3</v>
      </c>
      <c r="L28" s="26">
        <v>4</v>
      </c>
      <c r="M28" s="27">
        <v>4</v>
      </c>
      <c r="N28" s="28">
        <v>0.25</v>
      </c>
      <c r="O28" s="29">
        <v>1</v>
      </c>
      <c r="P28" s="29">
        <v>0.5</v>
      </c>
      <c r="Q28" s="30">
        <v>0.25</v>
      </c>
      <c r="R28" s="31">
        <v>22</v>
      </c>
    </row>
    <row r="29" spans="2:18" x14ac:dyDescent="0.55000000000000004">
      <c r="B29" s="9"/>
      <c r="C29" s="9"/>
      <c r="D29" s="9"/>
      <c r="E29" s="9"/>
      <c r="G29" s="22">
        <v>43761</v>
      </c>
      <c r="H29" s="23">
        <v>2</v>
      </c>
      <c r="I29" s="24">
        <v>2</v>
      </c>
      <c r="J29" s="25">
        <v>4</v>
      </c>
      <c r="K29" s="26">
        <v>4</v>
      </c>
      <c r="L29" s="26">
        <v>4</v>
      </c>
      <c r="M29" s="27">
        <v>5</v>
      </c>
      <c r="N29" s="28">
        <v>0.5</v>
      </c>
      <c r="O29" s="29">
        <v>0.75</v>
      </c>
      <c r="P29" s="29">
        <v>1</v>
      </c>
      <c r="Q29" s="30">
        <v>0.5</v>
      </c>
      <c r="R29" s="31">
        <v>14.99</v>
      </c>
    </row>
    <row r="30" spans="2:18" x14ac:dyDescent="0.55000000000000004">
      <c r="B30" s="9"/>
      <c r="C30" s="9"/>
      <c r="D30" s="9"/>
      <c r="E30" s="9"/>
      <c r="G30" s="22">
        <v>43762</v>
      </c>
      <c r="H30" s="23">
        <v>3</v>
      </c>
      <c r="I30" s="24">
        <v>1</v>
      </c>
      <c r="J30" s="25">
        <v>4</v>
      </c>
      <c r="K30" s="26">
        <v>4</v>
      </c>
      <c r="L30" s="26">
        <v>5</v>
      </c>
      <c r="M30" s="27">
        <v>5</v>
      </c>
      <c r="N30" s="28">
        <v>0.75</v>
      </c>
      <c r="O30" s="29">
        <v>0.5</v>
      </c>
      <c r="P30" s="29">
        <v>1</v>
      </c>
      <c r="Q30" s="30">
        <v>0.5</v>
      </c>
      <c r="R30" s="31"/>
    </row>
    <row r="31" spans="2:18" x14ac:dyDescent="0.55000000000000004">
      <c r="B31" s="9"/>
      <c r="C31" s="9"/>
      <c r="D31" s="9"/>
      <c r="E31" s="9"/>
      <c r="G31" s="22">
        <v>43763</v>
      </c>
      <c r="H31" s="23">
        <v>0</v>
      </c>
      <c r="I31" s="24">
        <v>1</v>
      </c>
      <c r="J31" s="25">
        <v>4</v>
      </c>
      <c r="K31" s="26">
        <v>4</v>
      </c>
      <c r="L31" s="26">
        <v>5</v>
      </c>
      <c r="M31" s="27">
        <v>4</v>
      </c>
      <c r="N31" s="28">
        <v>0.25</v>
      </c>
      <c r="O31" s="29">
        <v>0.5</v>
      </c>
      <c r="P31" s="29">
        <v>0.75</v>
      </c>
      <c r="Q31" s="30">
        <v>1</v>
      </c>
      <c r="R31" s="31"/>
    </row>
    <row r="32" spans="2:18" x14ac:dyDescent="0.55000000000000004">
      <c r="B32" s="9"/>
      <c r="C32" s="9"/>
      <c r="D32" s="9"/>
      <c r="E32" s="9"/>
      <c r="G32" s="34">
        <v>43764</v>
      </c>
      <c r="H32" s="35">
        <v>0</v>
      </c>
      <c r="I32" s="36">
        <v>0</v>
      </c>
      <c r="J32" s="37">
        <v>4</v>
      </c>
      <c r="K32" s="38">
        <v>4</v>
      </c>
      <c r="L32" s="38">
        <v>5</v>
      </c>
      <c r="M32" s="39">
        <v>4</v>
      </c>
      <c r="N32" s="40"/>
      <c r="O32" s="41"/>
      <c r="P32" s="41"/>
      <c r="Q32" s="42"/>
      <c r="R32" s="43"/>
    </row>
    <row r="33" spans="2:18" x14ac:dyDescent="0.55000000000000004">
      <c r="B33" s="9"/>
      <c r="C33" s="9"/>
      <c r="D33" s="9"/>
      <c r="E33" s="9"/>
      <c r="G33" s="34">
        <v>43765</v>
      </c>
      <c r="H33" s="35">
        <v>0</v>
      </c>
      <c r="I33" s="36">
        <v>0</v>
      </c>
      <c r="J33" s="37">
        <v>4</v>
      </c>
      <c r="K33" s="38">
        <v>4</v>
      </c>
      <c r="L33" s="38">
        <v>5</v>
      </c>
      <c r="M33" s="39">
        <v>4</v>
      </c>
      <c r="N33" s="40"/>
      <c r="O33" s="41"/>
      <c r="P33" s="41"/>
      <c r="Q33" s="42"/>
      <c r="R33" s="43"/>
    </row>
    <row r="34" spans="2:18" x14ac:dyDescent="0.55000000000000004">
      <c r="B34" s="9"/>
      <c r="C34" s="9"/>
      <c r="D34" s="9"/>
      <c r="E34" s="9"/>
      <c r="G34" s="22">
        <v>43766</v>
      </c>
      <c r="H34" s="23">
        <v>0</v>
      </c>
      <c r="I34" s="24">
        <v>3</v>
      </c>
      <c r="J34" s="25">
        <v>4</v>
      </c>
      <c r="K34" s="26">
        <v>4</v>
      </c>
      <c r="L34" s="26">
        <v>4</v>
      </c>
      <c r="M34" s="27">
        <v>5</v>
      </c>
      <c r="N34" s="28">
        <v>1</v>
      </c>
      <c r="O34" s="29">
        <v>1</v>
      </c>
      <c r="P34" s="29">
        <v>0.75</v>
      </c>
      <c r="Q34" s="30">
        <v>0.25</v>
      </c>
      <c r="R34" s="31"/>
    </row>
    <row r="35" spans="2:18" x14ac:dyDescent="0.55000000000000004">
      <c r="B35" s="9"/>
      <c r="C35" s="9"/>
      <c r="D35" s="9"/>
      <c r="E35" s="9"/>
      <c r="G35" s="22">
        <v>43767</v>
      </c>
      <c r="H35" s="23">
        <v>2</v>
      </c>
      <c r="I35" s="24">
        <v>3</v>
      </c>
      <c r="J35" s="25">
        <v>4</v>
      </c>
      <c r="K35" s="26">
        <v>4</v>
      </c>
      <c r="L35" s="26">
        <v>5</v>
      </c>
      <c r="M35" s="27">
        <v>4</v>
      </c>
      <c r="N35" s="28">
        <v>1</v>
      </c>
      <c r="O35" s="29">
        <v>0.25</v>
      </c>
      <c r="P35" s="29">
        <v>1</v>
      </c>
      <c r="Q35" s="30">
        <v>1</v>
      </c>
      <c r="R35" s="31">
        <v>47.25</v>
      </c>
    </row>
    <row r="36" spans="2:18" x14ac:dyDescent="0.55000000000000004">
      <c r="B36" s="9"/>
      <c r="C36" s="9"/>
      <c r="D36" s="9"/>
      <c r="E36" s="9"/>
      <c r="G36" s="22">
        <v>43768</v>
      </c>
      <c r="H36" s="23">
        <v>1</v>
      </c>
      <c r="I36" s="24">
        <v>1</v>
      </c>
      <c r="J36" s="25">
        <v>3</v>
      </c>
      <c r="K36" s="26">
        <v>4</v>
      </c>
      <c r="L36" s="26">
        <v>4</v>
      </c>
      <c r="M36" s="27">
        <v>4</v>
      </c>
      <c r="N36" s="28">
        <v>1</v>
      </c>
      <c r="O36" s="29">
        <v>0.25</v>
      </c>
      <c r="P36" s="29">
        <v>1</v>
      </c>
      <c r="Q36" s="30">
        <v>1</v>
      </c>
      <c r="R36" s="31"/>
    </row>
    <row r="37" spans="2:18" x14ac:dyDescent="0.55000000000000004">
      <c r="B37" s="9"/>
      <c r="C37" s="9"/>
      <c r="D37" s="9"/>
      <c r="E37" s="9"/>
      <c r="G37" s="22">
        <v>43769</v>
      </c>
      <c r="H37" s="23"/>
      <c r="I37" s="24"/>
      <c r="J37" s="25"/>
      <c r="K37" s="26"/>
      <c r="L37" s="26"/>
      <c r="M37" s="27"/>
      <c r="N37" s="28"/>
      <c r="O37" s="29"/>
      <c r="P37" s="29"/>
      <c r="Q37" s="30"/>
      <c r="R37" s="31"/>
    </row>
    <row r="38" spans="2:18" x14ac:dyDescent="0.55000000000000004">
      <c r="B38" s="9"/>
      <c r="C38" s="9"/>
      <c r="D38" s="9"/>
      <c r="E38" s="9"/>
      <c r="G38" s="22">
        <v>43770</v>
      </c>
      <c r="H38" s="23"/>
      <c r="I38" s="24"/>
      <c r="J38" s="25"/>
      <c r="K38" s="26"/>
      <c r="L38" s="26"/>
      <c r="M38" s="27"/>
      <c r="N38" s="28"/>
      <c r="O38" s="29"/>
      <c r="P38" s="29"/>
      <c r="Q38" s="30"/>
      <c r="R38" s="31"/>
    </row>
    <row r="39" spans="2:18" x14ac:dyDescent="0.55000000000000004">
      <c r="B39" s="9"/>
      <c r="C39" s="9"/>
      <c r="D39" s="9"/>
      <c r="E39" s="9"/>
      <c r="G39" s="34">
        <v>43771</v>
      </c>
      <c r="H39" s="35"/>
      <c r="I39" s="36"/>
      <c r="J39" s="37"/>
      <c r="K39" s="38"/>
      <c r="L39" s="38"/>
      <c r="M39" s="39"/>
      <c r="N39" s="40"/>
      <c r="O39" s="41"/>
      <c r="P39" s="41"/>
      <c r="Q39" s="42"/>
      <c r="R39" s="43"/>
    </row>
    <row r="40" spans="2:18" x14ac:dyDescent="0.55000000000000004">
      <c r="B40" s="9"/>
      <c r="C40" s="9"/>
      <c r="D40" s="9"/>
      <c r="E40" s="9"/>
      <c r="G40" s="34">
        <v>43772</v>
      </c>
      <c r="H40" s="35"/>
      <c r="I40" s="36"/>
      <c r="J40" s="37"/>
      <c r="K40" s="38"/>
      <c r="L40" s="38"/>
      <c r="M40" s="39"/>
      <c r="N40" s="40"/>
      <c r="O40" s="41"/>
      <c r="P40" s="41"/>
      <c r="Q40" s="42"/>
      <c r="R40" s="43"/>
    </row>
    <row r="41" spans="2:18" x14ac:dyDescent="0.55000000000000004">
      <c r="B41" s="9"/>
      <c r="C41" s="9"/>
      <c r="D41" s="9"/>
      <c r="E41" s="9"/>
      <c r="G41" s="22">
        <v>43773</v>
      </c>
      <c r="H41" s="23"/>
      <c r="I41" s="24"/>
      <c r="J41" s="25"/>
      <c r="K41" s="26"/>
      <c r="L41" s="26"/>
      <c r="M41" s="27"/>
      <c r="N41" s="28"/>
      <c r="O41" s="29"/>
      <c r="P41" s="29"/>
      <c r="Q41" s="30"/>
      <c r="R41" s="31"/>
    </row>
    <row r="42" spans="2:18" x14ac:dyDescent="0.55000000000000004">
      <c r="B42" s="9"/>
      <c r="C42" s="9"/>
      <c r="D42" s="9"/>
      <c r="E42" s="9"/>
      <c r="G42" s="22">
        <v>43774</v>
      </c>
      <c r="H42" s="23"/>
      <c r="I42" s="24"/>
      <c r="J42" s="25"/>
      <c r="K42" s="26"/>
      <c r="L42" s="26"/>
      <c r="M42" s="27"/>
      <c r="N42" s="28"/>
      <c r="O42" s="29"/>
      <c r="P42" s="29"/>
      <c r="Q42" s="30"/>
      <c r="R42" s="31"/>
    </row>
    <row r="43" spans="2:18" x14ac:dyDescent="0.55000000000000004">
      <c r="B43" s="9"/>
      <c r="C43" s="9"/>
      <c r="D43" s="9"/>
      <c r="E43" s="9"/>
      <c r="G43" s="22">
        <v>43775</v>
      </c>
      <c r="H43" s="23"/>
      <c r="I43" s="24"/>
      <c r="J43" s="25"/>
      <c r="K43" s="26"/>
      <c r="L43" s="26"/>
      <c r="M43" s="27"/>
      <c r="N43" s="28"/>
      <c r="O43" s="29"/>
      <c r="P43" s="29"/>
      <c r="Q43" s="30"/>
      <c r="R43" s="31"/>
    </row>
    <row r="44" spans="2:18" x14ac:dyDescent="0.55000000000000004">
      <c r="B44" s="9"/>
      <c r="C44" s="9"/>
      <c r="D44" s="9"/>
      <c r="E44" s="9"/>
      <c r="G44" s="22">
        <v>43776</v>
      </c>
      <c r="H44" s="23"/>
      <c r="I44" s="24"/>
      <c r="J44" s="25"/>
      <c r="K44" s="26"/>
      <c r="L44" s="26"/>
      <c r="M44" s="27"/>
      <c r="N44" s="28"/>
      <c r="O44" s="29"/>
      <c r="P44" s="29"/>
      <c r="Q44" s="30"/>
      <c r="R44" s="31"/>
    </row>
    <row r="45" spans="2:18" x14ac:dyDescent="0.55000000000000004">
      <c r="B45" s="9"/>
      <c r="C45" s="9"/>
      <c r="D45" s="9"/>
      <c r="E45" s="9"/>
      <c r="G45" s="22">
        <v>43777</v>
      </c>
      <c r="H45" s="23"/>
      <c r="I45" s="24"/>
      <c r="J45" s="25"/>
      <c r="K45" s="26"/>
      <c r="L45" s="26"/>
      <c r="M45" s="27"/>
      <c r="N45" s="28"/>
      <c r="O45" s="29"/>
      <c r="P45" s="29"/>
      <c r="Q45" s="30"/>
      <c r="R45" s="31"/>
    </row>
    <row r="46" spans="2:18" x14ac:dyDescent="0.55000000000000004">
      <c r="B46" s="9"/>
      <c r="C46" s="9"/>
      <c r="D46" s="9"/>
      <c r="E46" s="9"/>
      <c r="G46" s="34">
        <v>43778</v>
      </c>
      <c r="H46" s="35"/>
      <c r="I46" s="36"/>
      <c r="J46" s="37"/>
      <c r="K46" s="38"/>
      <c r="L46" s="38"/>
      <c r="M46" s="39"/>
      <c r="N46" s="40"/>
      <c r="O46" s="41"/>
      <c r="P46" s="41"/>
      <c r="Q46" s="42"/>
      <c r="R46" s="43"/>
    </row>
    <row r="47" spans="2:18" x14ac:dyDescent="0.55000000000000004">
      <c r="B47" s="9"/>
      <c r="C47" s="9"/>
      <c r="D47" s="9"/>
      <c r="E47" s="9"/>
      <c r="G47" s="34">
        <v>43779</v>
      </c>
      <c r="H47" s="35"/>
      <c r="I47" s="36"/>
      <c r="J47" s="37"/>
      <c r="K47" s="38"/>
      <c r="L47" s="38"/>
      <c r="M47" s="39"/>
      <c r="N47" s="40"/>
      <c r="O47" s="41"/>
      <c r="P47" s="41"/>
      <c r="Q47" s="42"/>
      <c r="R47" s="43"/>
    </row>
    <row r="48" spans="2:18" x14ac:dyDescent="0.55000000000000004">
      <c r="B48" s="9"/>
      <c r="C48" s="9"/>
      <c r="D48" s="9"/>
      <c r="E48" s="9"/>
      <c r="G48" s="22">
        <v>43780</v>
      </c>
      <c r="H48" s="23"/>
      <c r="I48" s="24"/>
      <c r="J48" s="25"/>
      <c r="K48" s="26"/>
      <c r="L48" s="26"/>
      <c r="M48" s="27"/>
      <c r="N48" s="28"/>
      <c r="O48" s="29"/>
      <c r="P48" s="29"/>
      <c r="Q48" s="30"/>
      <c r="R48" s="31"/>
    </row>
    <row r="49" spans="2:18" x14ac:dyDescent="0.55000000000000004">
      <c r="B49" s="9"/>
      <c r="C49" s="9"/>
      <c r="D49" s="9"/>
      <c r="E49" s="9"/>
      <c r="G49" s="22">
        <v>43781</v>
      </c>
      <c r="H49" s="23"/>
      <c r="I49" s="24"/>
      <c r="J49" s="25"/>
      <c r="K49" s="26"/>
      <c r="L49" s="26"/>
      <c r="M49" s="27"/>
      <c r="N49" s="28"/>
      <c r="O49" s="29"/>
      <c r="P49" s="29"/>
      <c r="Q49" s="30"/>
      <c r="R49" s="31"/>
    </row>
    <row r="50" spans="2:18" x14ac:dyDescent="0.55000000000000004">
      <c r="B50" s="9"/>
      <c r="C50" s="9"/>
      <c r="D50" s="9"/>
      <c r="E50" s="9"/>
      <c r="G50" s="22">
        <v>43782</v>
      </c>
      <c r="H50" s="23"/>
      <c r="I50" s="24"/>
      <c r="J50" s="25"/>
      <c r="K50" s="26"/>
      <c r="L50" s="26"/>
      <c r="M50" s="27"/>
      <c r="N50" s="28"/>
      <c r="O50" s="29"/>
      <c r="P50" s="29"/>
      <c r="Q50" s="30"/>
      <c r="R50" s="31"/>
    </row>
    <row r="51" spans="2:18" x14ac:dyDescent="0.55000000000000004">
      <c r="B51" s="9"/>
      <c r="C51" s="9"/>
      <c r="D51" s="9"/>
      <c r="E51" s="9"/>
      <c r="G51" s="22">
        <v>43783</v>
      </c>
      <c r="H51" s="23"/>
      <c r="I51" s="24"/>
      <c r="J51" s="25"/>
      <c r="K51" s="26"/>
      <c r="L51" s="26"/>
      <c r="M51" s="27"/>
      <c r="N51" s="28"/>
      <c r="O51" s="29"/>
      <c r="P51" s="29"/>
      <c r="Q51" s="30"/>
      <c r="R51" s="31"/>
    </row>
    <row r="52" spans="2:18" x14ac:dyDescent="0.55000000000000004">
      <c r="B52" s="9"/>
      <c r="C52" s="9"/>
      <c r="D52" s="9"/>
      <c r="E52" s="9"/>
      <c r="G52" s="22">
        <v>43784</v>
      </c>
      <c r="H52" s="23"/>
      <c r="I52" s="24"/>
      <c r="J52" s="25"/>
      <c r="K52" s="26"/>
      <c r="L52" s="26"/>
      <c r="M52" s="27"/>
      <c r="N52" s="28"/>
      <c r="O52" s="29"/>
      <c r="P52" s="29"/>
      <c r="Q52" s="30"/>
      <c r="R52" s="31"/>
    </row>
    <row r="53" spans="2:18" x14ac:dyDescent="0.55000000000000004">
      <c r="B53" s="9"/>
      <c r="C53" s="9"/>
      <c r="D53" s="9"/>
      <c r="E53" s="9"/>
      <c r="G53" s="34">
        <v>43785</v>
      </c>
      <c r="H53" s="35"/>
      <c r="I53" s="36"/>
      <c r="J53" s="37"/>
      <c r="K53" s="38"/>
      <c r="L53" s="38"/>
      <c r="M53" s="39"/>
      <c r="N53" s="40"/>
      <c r="O53" s="41"/>
      <c r="P53" s="41"/>
      <c r="Q53" s="42"/>
      <c r="R53" s="43"/>
    </row>
    <row r="54" spans="2:18" x14ac:dyDescent="0.55000000000000004">
      <c r="B54" s="9"/>
      <c r="C54" s="9"/>
      <c r="D54" s="9"/>
      <c r="E54" s="9"/>
      <c r="G54" s="34">
        <v>43786</v>
      </c>
      <c r="H54" s="35"/>
      <c r="I54" s="36"/>
      <c r="J54" s="37"/>
      <c r="K54" s="38"/>
      <c r="L54" s="38"/>
      <c r="M54" s="39"/>
      <c r="N54" s="40"/>
      <c r="O54" s="41"/>
      <c r="P54" s="41"/>
      <c r="Q54" s="42"/>
      <c r="R54" s="43"/>
    </row>
    <row r="55" spans="2:18" x14ac:dyDescent="0.55000000000000004">
      <c r="B55" s="9"/>
      <c r="C55" s="9"/>
      <c r="D55" s="9"/>
      <c r="E55" s="9"/>
      <c r="G55" s="22">
        <v>43787</v>
      </c>
      <c r="H55" s="23"/>
      <c r="I55" s="24"/>
      <c r="J55" s="25"/>
      <c r="K55" s="26"/>
      <c r="L55" s="26"/>
      <c r="M55" s="27"/>
      <c r="N55" s="28"/>
      <c r="O55" s="29"/>
      <c r="P55" s="29"/>
      <c r="Q55" s="30"/>
      <c r="R55" s="31"/>
    </row>
    <row r="56" spans="2:18" x14ac:dyDescent="0.55000000000000004">
      <c r="B56" s="9"/>
      <c r="C56" s="9"/>
      <c r="D56" s="9"/>
      <c r="E56" s="9"/>
      <c r="G56" s="22">
        <v>43788</v>
      </c>
      <c r="H56" s="23"/>
      <c r="I56" s="24"/>
      <c r="J56" s="25"/>
      <c r="K56" s="26"/>
      <c r="L56" s="26"/>
      <c r="M56" s="27"/>
      <c r="N56" s="28"/>
      <c r="O56" s="29"/>
      <c r="P56" s="29"/>
      <c r="Q56" s="30"/>
      <c r="R56" s="31"/>
    </row>
    <row r="57" spans="2:18" x14ac:dyDescent="0.55000000000000004">
      <c r="B57" s="9"/>
      <c r="C57" s="9"/>
      <c r="D57" s="9"/>
      <c r="E57" s="9"/>
      <c r="G57" s="22">
        <v>43789</v>
      </c>
      <c r="H57" s="23"/>
      <c r="I57" s="24"/>
      <c r="J57" s="25"/>
      <c r="K57" s="26"/>
      <c r="L57" s="26"/>
      <c r="M57" s="27"/>
      <c r="N57" s="28"/>
      <c r="O57" s="29"/>
      <c r="P57" s="29"/>
      <c r="Q57" s="30"/>
      <c r="R57" s="31"/>
    </row>
    <row r="58" spans="2:18" x14ac:dyDescent="0.55000000000000004">
      <c r="B58" s="9"/>
      <c r="C58" s="9"/>
      <c r="D58" s="9"/>
      <c r="E58" s="9"/>
      <c r="G58" s="22">
        <v>43790</v>
      </c>
      <c r="H58" s="23"/>
      <c r="I58" s="24"/>
      <c r="J58" s="25"/>
      <c r="K58" s="26"/>
      <c r="L58" s="26"/>
      <c r="M58" s="27"/>
      <c r="N58" s="28"/>
      <c r="O58" s="29"/>
      <c r="P58" s="29"/>
      <c r="Q58" s="30"/>
      <c r="R58" s="31"/>
    </row>
    <row r="59" spans="2:18" x14ac:dyDescent="0.55000000000000004">
      <c r="B59" s="9"/>
      <c r="C59" s="9"/>
      <c r="D59" s="9"/>
      <c r="E59" s="9"/>
      <c r="G59" s="22">
        <v>43791</v>
      </c>
      <c r="H59" s="23"/>
      <c r="I59" s="24"/>
      <c r="J59" s="25"/>
      <c r="K59" s="26"/>
      <c r="L59" s="26"/>
      <c r="M59" s="27"/>
      <c r="N59" s="28"/>
      <c r="O59" s="29"/>
      <c r="P59" s="29"/>
      <c r="Q59" s="30"/>
      <c r="R59" s="31"/>
    </row>
    <row r="60" spans="2:18" x14ac:dyDescent="0.55000000000000004">
      <c r="B60" s="9"/>
      <c r="C60" s="9"/>
      <c r="D60" s="9"/>
      <c r="E60" s="9"/>
      <c r="G60" s="34">
        <v>43792</v>
      </c>
      <c r="H60" s="35"/>
      <c r="I60" s="36"/>
      <c r="J60" s="37"/>
      <c r="K60" s="38"/>
      <c r="L60" s="38"/>
      <c r="M60" s="39"/>
      <c r="N60" s="40"/>
      <c r="O60" s="41"/>
      <c r="P60" s="41"/>
      <c r="Q60" s="42"/>
      <c r="R60" s="43"/>
    </row>
    <row r="61" spans="2:18" x14ac:dyDescent="0.55000000000000004">
      <c r="B61" s="9"/>
      <c r="C61" s="9"/>
      <c r="D61" s="9"/>
      <c r="E61" s="9"/>
      <c r="G61" s="34">
        <v>43793</v>
      </c>
      <c r="H61" s="35"/>
      <c r="I61" s="36"/>
      <c r="J61" s="37"/>
      <c r="K61" s="38"/>
      <c r="L61" s="38"/>
      <c r="M61" s="39"/>
      <c r="N61" s="40"/>
      <c r="O61" s="41"/>
      <c r="P61" s="41"/>
      <c r="Q61" s="42"/>
      <c r="R61" s="43"/>
    </row>
    <row r="62" spans="2:18" x14ac:dyDescent="0.55000000000000004">
      <c r="B62" s="9"/>
      <c r="C62" s="9"/>
      <c r="D62" s="9"/>
      <c r="E62" s="9"/>
      <c r="G62" s="22">
        <v>43794</v>
      </c>
      <c r="H62" s="23"/>
      <c r="I62" s="24"/>
      <c r="J62" s="25"/>
      <c r="K62" s="26"/>
      <c r="L62" s="26"/>
      <c r="M62" s="27"/>
      <c r="N62" s="28"/>
      <c r="O62" s="29"/>
      <c r="P62" s="29"/>
      <c r="Q62" s="30"/>
      <c r="R62" s="31"/>
    </row>
    <row r="63" spans="2:18" x14ac:dyDescent="0.55000000000000004">
      <c r="B63" s="9"/>
      <c r="C63" s="9"/>
      <c r="D63" s="9"/>
      <c r="E63" s="9"/>
      <c r="G63" s="22">
        <v>43795</v>
      </c>
      <c r="H63" s="23"/>
      <c r="I63" s="24"/>
      <c r="J63" s="25"/>
      <c r="K63" s="26"/>
      <c r="L63" s="26"/>
      <c r="M63" s="27"/>
      <c r="N63" s="28"/>
      <c r="O63" s="29"/>
      <c r="P63" s="29"/>
      <c r="Q63" s="30"/>
      <c r="R63" s="31"/>
    </row>
    <row r="64" spans="2:18" x14ac:dyDescent="0.55000000000000004">
      <c r="B64" s="9"/>
      <c r="C64" s="9"/>
      <c r="D64" s="9"/>
      <c r="E64" s="9"/>
      <c r="G64" s="22">
        <v>43796</v>
      </c>
      <c r="H64" s="23"/>
      <c r="I64" s="24"/>
      <c r="J64" s="25"/>
      <c r="K64" s="26"/>
      <c r="L64" s="26"/>
      <c r="M64" s="27"/>
      <c r="N64" s="28"/>
      <c r="O64" s="29"/>
      <c r="P64" s="29"/>
      <c r="Q64" s="30"/>
      <c r="R64" s="31"/>
    </row>
    <row r="65" spans="2:18" x14ac:dyDescent="0.55000000000000004">
      <c r="B65" s="9"/>
      <c r="C65" s="9"/>
      <c r="D65" s="9"/>
      <c r="E65" s="9"/>
      <c r="G65" s="22">
        <v>43797</v>
      </c>
      <c r="H65" s="23"/>
      <c r="I65" s="24"/>
      <c r="J65" s="25"/>
      <c r="K65" s="26"/>
      <c r="L65" s="26"/>
      <c r="M65" s="27"/>
      <c r="N65" s="28"/>
      <c r="O65" s="29"/>
      <c r="P65" s="29"/>
      <c r="Q65" s="30"/>
      <c r="R65" s="31"/>
    </row>
    <row r="66" spans="2:18" x14ac:dyDescent="0.55000000000000004">
      <c r="B66" s="9"/>
      <c r="C66" s="9"/>
      <c r="D66" s="9"/>
      <c r="E66" s="9"/>
      <c r="G66" s="22">
        <v>43798</v>
      </c>
      <c r="H66" s="23"/>
      <c r="I66" s="24"/>
      <c r="J66" s="25"/>
      <c r="K66" s="26"/>
      <c r="L66" s="26"/>
      <c r="M66" s="27"/>
      <c r="N66" s="28"/>
      <c r="O66" s="29"/>
      <c r="P66" s="29"/>
      <c r="Q66" s="30"/>
      <c r="R66" s="31"/>
    </row>
    <row r="67" spans="2:18" x14ac:dyDescent="0.55000000000000004">
      <c r="B67" s="9"/>
      <c r="C67" s="9"/>
      <c r="D67" s="9"/>
      <c r="E67" s="9"/>
      <c r="G67" s="34">
        <v>43799</v>
      </c>
      <c r="H67" s="35"/>
      <c r="I67" s="36"/>
      <c r="J67" s="37"/>
      <c r="K67" s="38"/>
      <c r="L67" s="38"/>
      <c r="M67" s="39"/>
      <c r="N67" s="40"/>
      <c r="O67" s="41"/>
      <c r="P67" s="41"/>
      <c r="Q67" s="42"/>
      <c r="R67" s="43"/>
    </row>
    <row r="68" spans="2:18" x14ac:dyDescent="0.55000000000000004">
      <c r="B68" s="9"/>
      <c r="C68" s="9"/>
      <c r="D68" s="9"/>
      <c r="E68" s="9"/>
      <c r="G68" s="34">
        <v>43800</v>
      </c>
      <c r="H68" s="35"/>
      <c r="I68" s="36"/>
      <c r="J68" s="37"/>
      <c r="K68" s="38"/>
      <c r="L68" s="38"/>
      <c r="M68" s="39"/>
      <c r="N68" s="40"/>
      <c r="O68" s="41"/>
      <c r="P68" s="41"/>
      <c r="Q68" s="42"/>
      <c r="R68" s="43"/>
    </row>
    <row r="69" spans="2:18" x14ac:dyDescent="0.55000000000000004">
      <c r="B69" s="9"/>
      <c r="C69" s="9"/>
      <c r="D69" s="9"/>
      <c r="E69" s="9"/>
      <c r="G69" s="22">
        <v>43801</v>
      </c>
      <c r="H69" s="23"/>
      <c r="I69" s="24"/>
      <c r="J69" s="25"/>
      <c r="K69" s="26"/>
      <c r="L69" s="26"/>
      <c r="M69" s="27"/>
      <c r="N69" s="28"/>
      <c r="O69" s="29"/>
      <c r="P69" s="29"/>
      <c r="Q69" s="30"/>
      <c r="R69" s="31"/>
    </row>
    <row r="70" spans="2:18" x14ac:dyDescent="0.55000000000000004">
      <c r="B70" s="9"/>
      <c r="C70" s="9"/>
      <c r="D70" s="9"/>
      <c r="E70" s="9"/>
      <c r="G70" s="22">
        <v>43802</v>
      </c>
      <c r="H70" s="23"/>
      <c r="I70" s="24"/>
      <c r="J70" s="25"/>
      <c r="K70" s="26"/>
      <c r="L70" s="26"/>
      <c r="M70" s="27"/>
      <c r="N70" s="28"/>
      <c r="O70" s="29"/>
      <c r="P70" s="29"/>
      <c r="Q70" s="30"/>
      <c r="R70" s="31"/>
    </row>
    <row r="71" spans="2:18" x14ac:dyDescent="0.55000000000000004">
      <c r="B71" s="9"/>
      <c r="C71" s="9"/>
      <c r="D71" s="9"/>
      <c r="E71" s="9"/>
      <c r="G71" s="22">
        <v>43803</v>
      </c>
      <c r="H71" s="23"/>
      <c r="I71" s="24"/>
      <c r="J71" s="25"/>
      <c r="K71" s="26"/>
      <c r="L71" s="26"/>
      <c r="M71" s="27"/>
      <c r="N71" s="28"/>
      <c r="O71" s="29"/>
      <c r="P71" s="29"/>
      <c r="Q71" s="30"/>
      <c r="R71" s="31"/>
    </row>
    <row r="72" spans="2:18" x14ac:dyDescent="0.55000000000000004">
      <c r="B72" s="9"/>
      <c r="C72" s="9"/>
      <c r="D72" s="9"/>
      <c r="E72" s="9"/>
      <c r="G72" s="22">
        <v>43804</v>
      </c>
      <c r="H72" s="23"/>
      <c r="I72" s="24"/>
      <c r="J72" s="25"/>
      <c r="K72" s="26"/>
      <c r="L72" s="26"/>
      <c r="M72" s="27"/>
      <c r="N72" s="28"/>
      <c r="O72" s="29"/>
      <c r="P72" s="29"/>
      <c r="Q72" s="30"/>
      <c r="R72" s="31"/>
    </row>
    <row r="73" spans="2:18" x14ac:dyDescent="0.55000000000000004">
      <c r="B73" s="9"/>
      <c r="C73" s="9"/>
      <c r="D73" s="9"/>
      <c r="E73" s="9"/>
      <c r="G73" s="22">
        <v>43805</v>
      </c>
      <c r="H73" s="23"/>
      <c r="I73" s="24"/>
      <c r="J73" s="25"/>
      <c r="K73" s="26"/>
      <c r="L73" s="26"/>
      <c r="M73" s="27"/>
      <c r="N73" s="28"/>
      <c r="O73" s="29"/>
      <c r="P73" s="29"/>
      <c r="Q73" s="30"/>
      <c r="R73" s="31"/>
    </row>
    <row r="74" spans="2:18" x14ac:dyDescent="0.55000000000000004">
      <c r="B74" s="9"/>
      <c r="C74" s="9"/>
      <c r="D74" s="9"/>
      <c r="E74" s="9"/>
      <c r="G74" s="34">
        <v>43806</v>
      </c>
      <c r="H74" s="35"/>
      <c r="I74" s="36"/>
      <c r="J74" s="37"/>
      <c r="K74" s="38"/>
      <c r="L74" s="38"/>
      <c r="M74" s="39"/>
      <c r="N74" s="40"/>
      <c r="O74" s="41"/>
      <c r="P74" s="41"/>
      <c r="Q74" s="42"/>
      <c r="R74" s="43"/>
    </row>
    <row r="75" spans="2:18" x14ac:dyDescent="0.55000000000000004">
      <c r="B75" s="9"/>
      <c r="C75" s="9"/>
      <c r="D75" s="9"/>
      <c r="E75" s="9"/>
      <c r="G75" s="34">
        <v>43807</v>
      </c>
      <c r="H75" s="35"/>
      <c r="I75" s="36"/>
      <c r="J75" s="37"/>
      <c r="K75" s="38"/>
      <c r="L75" s="38"/>
      <c r="M75" s="39"/>
      <c r="N75" s="40"/>
      <c r="O75" s="41"/>
      <c r="P75" s="41"/>
      <c r="Q75" s="42"/>
      <c r="R75" s="43"/>
    </row>
    <row r="76" spans="2:18" x14ac:dyDescent="0.55000000000000004">
      <c r="B76" s="9"/>
      <c r="C76" s="9"/>
      <c r="D76" s="9"/>
      <c r="E76" s="9"/>
      <c r="G76" s="22">
        <v>43808</v>
      </c>
      <c r="H76" s="23"/>
      <c r="I76" s="24"/>
      <c r="J76" s="25"/>
      <c r="K76" s="26"/>
      <c r="L76" s="26"/>
      <c r="M76" s="27"/>
      <c r="N76" s="28"/>
      <c r="O76" s="29"/>
      <c r="P76" s="29"/>
      <c r="Q76" s="30"/>
      <c r="R76" s="31"/>
    </row>
    <row r="77" spans="2:18" x14ac:dyDescent="0.55000000000000004">
      <c r="B77" s="9"/>
      <c r="C77" s="9"/>
      <c r="D77" s="9"/>
      <c r="E77" s="9"/>
      <c r="G77" s="22">
        <v>43809</v>
      </c>
      <c r="H77" s="23"/>
      <c r="I77" s="24"/>
      <c r="J77" s="25"/>
      <c r="K77" s="26"/>
      <c r="L77" s="26"/>
      <c r="M77" s="27"/>
      <c r="N77" s="28"/>
      <c r="O77" s="29"/>
      <c r="P77" s="29"/>
      <c r="Q77" s="30"/>
      <c r="R77" s="31"/>
    </row>
    <row r="78" spans="2:18" x14ac:dyDescent="0.55000000000000004">
      <c r="B78" s="9"/>
      <c r="C78" s="9"/>
      <c r="D78" s="9"/>
      <c r="E78" s="9"/>
      <c r="G78" s="22">
        <v>43810</v>
      </c>
      <c r="H78" s="23"/>
      <c r="I78" s="24"/>
      <c r="J78" s="25"/>
      <c r="K78" s="26"/>
      <c r="L78" s="26"/>
      <c r="M78" s="27"/>
      <c r="N78" s="28"/>
      <c r="O78" s="29"/>
      <c r="P78" s="29"/>
      <c r="Q78" s="30"/>
      <c r="R78" s="31"/>
    </row>
    <row r="79" spans="2:18" x14ac:dyDescent="0.55000000000000004">
      <c r="B79" s="9"/>
      <c r="C79" s="9"/>
      <c r="D79" s="9"/>
      <c r="E79" s="9"/>
      <c r="G79" s="22">
        <v>43811</v>
      </c>
      <c r="H79" s="23"/>
      <c r="I79" s="24"/>
      <c r="J79" s="25"/>
      <c r="K79" s="26"/>
      <c r="L79" s="26"/>
      <c r="M79" s="27"/>
      <c r="N79" s="28"/>
      <c r="O79" s="29"/>
      <c r="P79" s="29"/>
      <c r="Q79" s="30"/>
      <c r="R79" s="31"/>
    </row>
    <row r="80" spans="2:18" x14ac:dyDescent="0.55000000000000004">
      <c r="B80" s="9"/>
      <c r="C80" s="9"/>
      <c r="D80" s="9"/>
      <c r="E80" s="9"/>
      <c r="G80" s="22">
        <v>43812</v>
      </c>
      <c r="H80" s="23"/>
      <c r="I80" s="24"/>
      <c r="J80" s="25"/>
      <c r="K80" s="26"/>
      <c r="L80" s="26"/>
      <c r="M80" s="27"/>
      <c r="N80" s="28"/>
      <c r="O80" s="29"/>
      <c r="P80" s="29"/>
      <c r="Q80" s="30"/>
      <c r="R80" s="31"/>
    </row>
    <row r="81" spans="2:18" x14ac:dyDescent="0.55000000000000004">
      <c r="B81" s="9"/>
      <c r="C81" s="9"/>
      <c r="D81" s="9"/>
      <c r="E81" s="9"/>
      <c r="G81" s="34">
        <v>43813</v>
      </c>
      <c r="H81" s="35"/>
      <c r="I81" s="36"/>
      <c r="J81" s="37"/>
      <c r="K81" s="38"/>
      <c r="L81" s="38"/>
      <c r="M81" s="39"/>
      <c r="N81" s="40"/>
      <c r="O81" s="41"/>
      <c r="P81" s="41"/>
      <c r="Q81" s="42"/>
      <c r="R81" s="43"/>
    </row>
    <row r="82" spans="2:18" x14ac:dyDescent="0.55000000000000004">
      <c r="B82" s="9"/>
      <c r="C82" s="9"/>
      <c r="D82" s="9"/>
      <c r="E82" s="9"/>
      <c r="G82" s="34">
        <v>43814</v>
      </c>
      <c r="H82" s="35"/>
      <c r="I82" s="36"/>
      <c r="J82" s="37"/>
      <c r="K82" s="38"/>
      <c r="L82" s="38"/>
      <c r="M82" s="39"/>
      <c r="N82" s="40"/>
      <c r="O82" s="41"/>
      <c r="P82" s="41"/>
      <c r="Q82" s="42"/>
      <c r="R82" s="43"/>
    </row>
    <row r="83" spans="2:18" x14ac:dyDescent="0.55000000000000004">
      <c r="B83" s="9"/>
      <c r="C83" s="9"/>
      <c r="D83" s="9"/>
      <c r="E83" s="9"/>
      <c r="G83" s="22">
        <v>43815</v>
      </c>
      <c r="H83" s="23"/>
      <c r="I83" s="24"/>
      <c r="J83" s="25"/>
      <c r="K83" s="26"/>
      <c r="L83" s="26"/>
      <c r="M83" s="27"/>
      <c r="N83" s="28"/>
      <c r="O83" s="29"/>
      <c r="P83" s="29"/>
      <c r="Q83" s="30"/>
      <c r="R83" s="31"/>
    </row>
    <row r="84" spans="2:18" x14ac:dyDescent="0.55000000000000004">
      <c r="B84" s="9"/>
      <c r="C84" s="9"/>
      <c r="D84" s="9"/>
      <c r="E84" s="9"/>
      <c r="G84" s="22">
        <v>43816</v>
      </c>
      <c r="H84" s="23"/>
      <c r="I84" s="24"/>
      <c r="J84" s="25"/>
      <c r="K84" s="26"/>
      <c r="L84" s="26"/>
      <c r="M84" s="27"/>
      <c r="N84" s="28"/>
      <c r="O84" s="29"/>
      <c r="P84" s="29"/>
      <c r="Q84" s="30"/>
      <c r="R84" s="31"/>
    </row>
    <row r="85" spans="2:18" x14ac:dyDescent="0.55000000000000004">
      <c r="B85" s="9"/>
      <c r="C85" s="9"/>
      <c r="D85" s="9"/>
      <c r="E85" s="9"/>
      <c r="G85" s="22">
        <v>43817</v>
      </c>
      <c r="H85" s="23"/>
      <c r="I85" s="24"/>
      <c r="J85" s="25"/>
      <c r="K85" s="26"/>
      <c r="L85" s="26"/>
      <c r="M85" s="27"/>
      <c r="N85" s="28"/>
      <c r="O85" s="29"/>
      <c r="P85" s="29"/>
      <c r="Q85" s="30"/>
      <c r="R85" s="31"/>
    </row>
    <row r="86" spans="2:18" x14ac:dyDescent="0.55000000000000004">
      <c r="B86" s="9"/>
      <c r="C86" s="9"/>
      <c r="D86" s="9"/>
      <c r="E86" s="9"/>
      <c r="G86" s="22">
        <v>43818</v>
      </c>
      <c r="H86" s="23"/>
      <c r="I86" s="24"/>
      <c r="J86" s="25"/>
      <c r="K86" s="26"/>
      <c r="L86" s="26"/>
      <c r="M86" s="27"/>
      <c r="N86" s="28"/>
      <c r="O86" s="29"/>
      <c r="P86" s="29"/>
      <c r="Q86" s="30"/>
      <c r="R86" s="31"/>
    </row>
    <row r="87" spans="2:18" ht="17.600000000000001" thickBot="1" x14ac:dyDescent="0.6">
      <c r="B87" s="9"/>
      <c r="C87" s="9"/>
      <c r="D87" s="9"/>
      <c r="E87" s="9"/>
      <c r="G87" s="49">
        <v>43819</v>
      </c>
      <c r="H87" s="50"/>
      <c r="I87" s="51"/>
      <c r="J87" s="52"/>
      <c r="K87" s="53"/>
      <c r="L87" s="53"/>
      <c r="M87" s="54"/>
      <c r="N87" s="55"/>
      <c r="O87" s="56"/>
      <c r="P87" s="56"/>
      <c r="Q87" s="57"/>
      <c r="R87" s="58"/>
    </row>
    <row r="88" spans="2:18" s="9" customFormat="1" x14ac:dyDescent="0.55000000000000004"/>
    <row r="89" spans="2:18" s="9" customFormat="1" x14ac:dyDescent="0.55000000000000004"/>
    <row r="90" spans="2:18" s="9" customFormat="1" x14ac:dyDescent="0.55000000000000004"/>
    <row r="91" spans="2:18" s="9" customFormat="1" x14ac:dyDescent="0.55000000000000004"/>
    <row r="92" spans="2:18" s="9" customFormat="1" x14ac:dyDescent="0.55000000000000004"/>
    <row r="93" spans="2:18" s="9" customFormat="1" x14ac:dyDescent="0.55000000000000004"/>
    <row r="94" spans="2:18" s="9" customFormat="1" x14ac:dyDescent="0.55000000000000004"/>
    <row r="95" spans="2:18" s="9" customFormat="1" x14ac:dyDescent="0.55000000000000004"/>
    <row r="96" spans="2:18" s="9" customFormat="1" x14ac:dyDescent="0.55000000000000004"/>
    <row r="97" s="9" customFormat="1" x14ac:dyDescent="0.55000000000000004"/>
    <row r="98" s="9" customFormat="1" x14ac:dyDescent="0.55000000000000004"/>
    <row r="99" s="9" customFormat="1" x14ac:dyDescent="0.55000000000000004"/>
    <row r="100" s="9" customFormat="1" x14ac:dyDescent="0.55000000000000004"/>
    <row r="101" s="9" customFormat="1" x14ac:dyDescent="0.55000000000000004"/>
    <row r="102" s="9" customFormat="1" x14ac:dyDescent="0.55000000000000004"/>
    <row r="103" s="9" customFormat="1" x14ac:dyDescent="0.55000000000000004"/>
    <row r="104" s="9" customFormat="1" x14ac:dyDescent="0.55000000000000004"/>
    <row r="105" s="9" customFormat="1" x14ac:dyDescent="0.55000000000000004"/>
    <row r="106" s="9" customFormat="1" x14ac:dyDescent="0.55000000000000004"/>
    <row r="107" s="9" customFormat="1" x14ac:dyDescent="0.55000000000000004"/>
    <row r="108" s="9" customFormat="1" x14ac:dyDescent="0.55000000000000004"/>
    <row r="109" s="9" customFormat="1" x14ac:dyDescent="0.55000000000000004"/>
    <row r="110" s="9" customFormat="1" x14ac:dyDescent="0.55000000000000004"/>
    <row r="111" s="9" customFormat="1" x14ac:dyDescent="0.55000000000000004"/>
    <row r="112" s="9" customFormat="1" x14ac:dyDescent="0.55000000000000004"/>
    <row r="113" s="9" customFormat="1" x14ac:dyDescent="0.55000000000000004"/>
    <row r="114" s="9" customFormat="1" x14ac:dyDescent="0.55000000000000004"/>
    <row r="115" s="9" customFormat="1" x14ac:dyDescent="0.55000000000000004"/>
    <row r="116" s="9" customFormat="1" x14ac:dyDescent="0.55000000000000004"/>
    <row r="117" s="9" customFormat="1" x14ac:dyDescent="0.55000000000000004"/>
    <row r="118" s="9" customFormat="1" x14ac:dyDescent="0.55000000000000004"/>
    <row r="119" s="9" customFormat="1" x14ac:dyDescent="0.55000000000000004"/>
    <row r="120" s="9" customFormat="1" x14ac:dyDescent="0.55000000000000004"/>
    <row r="121" s="9" customFormat="1" x14ac:dyDescent="0.55000000000000004"/>
    <row r="122" s="9" customFormat="1" x14ac:dyDescent="0.55000000000000004"/>
    <row r="123" s="9" customFormat="1" x14ac:dyDescent="0.55000000000000004"/>
    <row r="124" s="9" customFormat="1" x14ac:dyDescent="0.55000000000000004"/>
    <row r="125" s="9" customFormat="1" x14ac:dyDescent="0.55000000000000004"/>
    <row r="126" s="9" customFormat="1" x14ac:dyDescent="0.55000000000000004"/>
    <row r="127" s="9" customFormat="1" x14ac:dyDescent="0.55000000000000004"/>
    <row r="128" s="9" customFormat="1" x14ac:dyDescent="0.55000000000000004"/>
    <row r="129" s="9" customFormat="1" x14ac:dyDescent="0.55000000000000004"/>
    <row r="130" s="9" customFormat="1" x14ac:dyDescent="0.55000000000000004"/>
    <row r="131" s="9" customFormat="1" x14ac:dyDescent="0.55000000000000004"/>
    <row r="132" s="9" customFormat="1" x14ac:dyDescent="0.55000000000000004"/>
    <row r="133" s="9" customFormat="1" x14ac:dyDescent="0.55000000000000004"/>
    <row r="134" s="9" customFormat="1" x14ac:dyDescent="0.55000000000000004"/>
    <row r="135" s="9" customFormat="1" x14ac:dyDescent="0.55000000000000004"/>
    <row r="136" s="9" customFormat="1" x14ac:dyDescent="0.55000000000000004"/>
    <row r="137" s="9" customFormat="1" x14ac:dyDescent="0.55000000000000004"/>
    <row r="138" s="9" customFormat="1" x14ac:dyDescent="0.55000000000000004"/>
    <row r="139" s="9" customFormat="1" x14ac:dyDescent="0.55000000000000004"/>
    <row r="140" s="9" customFormat="1" x14ac:dyDescent="0.55000000000000004"/>
    <row r="141" s="9" customFormat="1" x14ac:dyDescent="0.55000000000000004"/>
    <row r="142" s="9" customFormat="1" x14ac:dyDescent="0.55000000000000004"/>
    <row r="143" s="9" customFormat="1" x14ac:dyDescent="0.55000000000000004"/>
    <row r="144" s="9" customFormat="1" x14ac:dyDescent="0.55000000000000004"/>
    <row r="145" s="9" customFormat="1" x14ac:dyDescent="0.55000000000000004"/>
    <row r="146" s="9" customFormat="1" x14ac:dyDescent="0.55000000000000004"/>
    <row r="147" s="9" customFormat="1" x14ac:dyDescent="0.55000000000000004"/>
    <row r="148" s="9" customFormat="1" x14ac:dyDescent="0.55000000000000004"/>
    <row r="149" s="9" customFormat="1" x14ac:dyDescent="0.55000000000000004"/>
    <row r="150" s="9" customFormat="1" x14ac:dyDescent="0.55000000000000004"/>
    <row r="151" s="9" customFormat="1" x14ac:dyDescent="0.55000000000000004"/>
    <row r="152" s="9" customFormat="1" x14ac:dyDescent="0.55000000000000004"/>
    <row r="153" s="9" customFormat="1" x14ac:dyDescent="0.55000000000000004"/>
    <row r="154" s="9" customFormat="1" x14ac:dyDescent="0.55000000000000004"/>
    <row r="155" s="9" customFormat="1" x14ac:dyDescent="0.55000000000000004"/>
    <row r="156" s="9" customFormat="1" x14ac:dyDescent="0.55000000000000004"/>
    <row r="157" s="9" customFormat="1" x14ac:dyDescent="0.55000000000000004"/>
    <row r="158" s="9" customFormat="1" x14ac:dyDescent="0.55000000000000004"/>
    <row r="159" s="9" customFormat="1" x14ac:dyDescent="0.55000000000000004"/>
    <row r="160" s="9" customFormat="1" x14ac:dyDescent="0.55000000000000004"/>
    <row r="161" s="9" customFormat="1" x14ac:dyDescent="0.55000000000000004"/>
    <row r="162" s="9" customFormat="1" x14ac:dyDescent="0.55000000000000004"/>
    <row r="163" s="9" customFormat="1" x14ac:dyDescent="0.55000000000000004"/>
    <row r="164" s="9" customFormat="1" x14ac:dyDescent="0.55000000000000004"/>
    <row r="165" s="9" customFormat="1" x14ac:dyDescent="0.55000000000000004"/>
    <row r="166" s="9" customFormat="1" x14ac:dyDescent="0.55000000000000004"/>
    <row r="167" s="9" customFormat="1" x14ac:dyDescent="0.55000000000000004"/>
    <row r="168" s="9" customFormat="1" x14ac:dyDescent="0.55000000000000004"/>
    <row r="169" s="9" customFormat="1" x14ac:dyDescent="0.55000000000000004"/>
    <row r="170" s="9" customFormat="1" x14ac:dyDescent="0.55000000000000004"/>
    <row r="171" s="9" customFormat="1" x14ac:dyDescent="0.55000000000000004"/>
    <row r="172" s="9" customFormat="1" x14ac:dyDescent="0.55000000000000004"/>
    <row r="173" s="9" customFormat="1" x14ac:dyDescent="0.55000000000000004"/>
    <row r="174" s="9" customFormat="1" x14ac:dyDescent="0.55000000000000004"/>
    <row r="175" s="9" customFormat="1" x14ac:dyDescent="0.55000000000000004"/>
    <row r="176" s="9" customFormat="1" x14ac:dyDescent="0.55000000000000004"/>
    <row r="177" s="9" customFormat="1" x14ac:dyDescent="0.55000000000000004"/>
    <row r="178" s="9" customFormat="1" x14ac:dyDescent="0.55000000000000004"/>
    <row r="179" s="9" customFormat="1" x14ac:dyDescent="0.55000000000000004"/>
    <row r="180" s="9" customFormat="1" x14ac:dyDescent="0.55000000000000004"/>
    <row r="181" s="9" customFormat="1" x14ac:dyDescent="0.55000000000000004"/>
    <row r="182" s="9" customFormat="1" x14ac:dyDescent="0.55000000000000004"/>
    <row r="183" s="9" customFormat="1" x14ac:dyDescent="0.55000000000000004"/>
    <row r="184" s="9" customFormat="1" x14ac:dyDescent="0.55000000000000004"/>
    <row r="185" s="9" customFormat="1" x14ac:dyDescent="0.55000000000000004"/>
    <row r="186" s="9" customFormat="1" x14ac:dyDescent="0.55000000000000004"/>
    <row r="187" s="9" customFormat="1" x14ac:dyDescent="0.55000000000000004"/>
    <row r="188" s="9" customFormat="1" x14ac:dyDescent="0.55000000000000004"/>
    <row r="189" s="9" customFormat="1" x14ac:dyDescent="0.55000000000000004"/>
    <row r="190" s="9" customFormat="1" x14ac:dyDescent="0.55000000000000004"/>
    <row r="191" s="9" customFormat="1" x14ac:dyDescent="0.55000000000000004"/>
    <row r="192" s="9" customFormat="1" x14ac:dyDescent="0.55000000000000004"/>
    <row r="193" s="9" customFormat="1" x14ac:dyDescent="0.55000000000000004"/>
    <row r="194" s="9" customFormat="1" x14ac:dyDescent="0.55000000000000004"/>
    <row r="195" s="9" customFormat="1" x14ac:dyDescent="0.55000000000000004"/>
    <row r="196" s="9" customFormat="1" x14ac:dyDescent="0.55000000000000004"/>
    <row r="197" s="9" customFormat="1" x14ac:dyDescent="0.55000000000000004"/>
    <row r="198" s="9" customFormat="1" x14ac:dyDescent="0.55000000000000004"/>
    <row r="199" s="9" customFormat="1" x14ac:dyDescent="0.55000000000000004"/>
    <row r="200" s="9" customFormat="1" x14ac:dyDescent="0.55000000000000004"/>
    <row r="201" s="9" customFormat="1" x14ac:dyDescent="0.55000000000000004"/>
    <row r="202" s="9" customFormat="1" x14ac:dyDescent="0.55000000000000004"/>
    <row r="203" s="9" customFormat="1" x14ac:dyDescent="0.55000000000000004"/>
    <row r="204" s="9" customFormat="1" x14ac:dyDescent="0.55000000000000004"/>
    <row r="205" s="9" customFormat="1" x14ac:dyDescent="0.55000000000000004"/>
    <row r="206" s="9" customFormat="1" x14ac:dyDescent="0.55000000000000004"/>
    <row r="207" s="9" customFormat="1" x14ac:dyDescent="0.55000000000000004"/>
    <row r="208" s="9" customFormat="1" x14ac:dyDescent="0.55000000000000004"/>
    <row r="209" s="9" customFormat="1" x14ac:dyDescent="0.55000000000000004"/>
    <row r="210" s="9" customFormat="1" x14ac:dyDescent="0.55000000000000004"/>
    <row r="211" s="9" customFormat="1" x14ac:dyDescent="0.55000000000000004"/>
    <row r="212" s="9" customFormat="1" x14ac:dyDescent="0.55000000000000004"/>
    <row r="213" s="9" customFormat="1" x14ac:dyDescent="0.55000000000000004"/>
    <row r="214" s="9" customFormat="1" x14ac:dyDescent="0.55000000000000004"/>
    <row r="215" s="9" customFormat="1" x14ac:dyDescent="0.55000000000000004"/>
    <row r="216" s="9" customFormat="1" x14ac:dyDescent="0.55000000000000004"/>
    <row r="217" s="9" customFormat="1" x14ac:dyDescent="0.55000000000000004"/>
    <row r="218" s="9" customFormat="1" x14ac:dyDescent="0.55000000000000004"/>
    <row r="219" s="9" customFormat="1" x14ac:dyDescent="0.55000000000000004"/>
    <row r="220" s="9" customFormat="1" x14ac:dyDescent="0.55000000000000004"/>
    <row r="221" s="9" customFormat="1" x14ac:dyDescent="0.55000000000000004"/>
    <row r="222" s="9" customFormat="1" x14ac:dyDescent="0.55000000000000004"/>
    <row r="223" s="9" customFormat="1" x14ac:dyDescent="0.55000000000000004"/>
    <row r="224" s="9" customFormat="1" x14ac:dyDescent="0.55000000000000004"/>
    <row r="225" s="9" customFormat="1" x14ac:dyDescent="0.55000000000000004"/>
    <row r="226" s="9" customFormat="1" x14ac:dyDescent="0.55000000000000004"/>
    <row r="227" s="9" customFormat="1" x14ac:dyDescent="0.55000000000000004"/>
    <row r="228" s="9" customFormat="1" x14ac:dyDescent="0.55000000000000004"/>
    <row r="229" s="9" customFormat="1" x14ac:dyDescent="0.55000000000000004"/>
    <row r="230" s="9" customFormat="1" x14ac:dyDescent="0.55000000000000004"/>
    <row r="231" s="9" customFormat="1" x14ac:dyDescent="0.55000000000000004"/>
    <row r="232" s="9" customFormat="1" x14ac:dyDescent="0.55000000000000004"/>
    <row r="233" s="9" customFormat="1" x14ac:dyDescent="0.55000000000000004"/>
    <row r="234" s="9" customFormat="1" x14ac:dyDescent="0.55000000000000004"/>
    <row r="235" s="9" customFormat="1" x14ac:dyDescent="0.55000000000000004"/>
    <row r="236" s="9" customFormat="1" x14ac:dyDescent="0.55000000000000004"/>
    <row r="237" s="9" customFormat="1" x14ac:dyDescent="0.55000000000000004"/>
    <row r="238" s="9" customFormat="1" x14ac:dyDescent="0.55000000000000004"/>
    <row r="239" s="9" customFormat="1" x14ac:dyDescent="0.55000000000000004"/>
    <row r="240" s="9" customFormat="1" x14ac:dyDescent="0.55000000000000004"/>
    <row r="241" s="9" customFormat="1" x14ac:dyDescent="0.55000000000000004"/>
    <row r="242" s="9" customFormat="1" x14ac:dyDescent="0.55000000000000004"/>
    <row r="243" s="9" customFormat="1" x14ac:dyDescent="0.55000000000000004"/>
    <row r="244" s="9" customFormat="1" x14ac:dyDescent="0.55000000000000004"/>
    <row r="245" s="9" customFormat="1" x14ac:dyDescent="0.55000000000000004"/>
    <row r="246" s="9" customFormat="1" x14ac:dyDescent="0.55000000000000004"/>
    <row r="247" s="9" customFormat="1" x14ac:dyDescent="0.55000000000000004"/>
    <row r="248" s="9" customFormat="1" x14ac:dyDescent="0.55000000000000004"/>
    <row r="249" s="9" customFormat="1" x14ac:dyDescent="0.55000000000000004"/>
    <row r="250" s="9" customFormat="1" x14ac:dyDescent="0.55000000000000004"/>
    <row r="251" s="9" customFormat="1" x14ac:dyDescent="0.55000000000000004"/>
    <row r="252" s="9" customFormat="1" x14ac:dyDescent="0.55000000000000004"/>
    <row r="253" s="9" customFormat="1" x14ac:dyDescent="0.55000000000000004"/>
    <row r="254" s="9" customFormat="1" x14ac:dyDescent="0.55000000000000004"/>
    <row r="255" s="9" customFormat="1" x14ac:dyDescent="0.55000000000000004"/>
    <row r="256" s="9" customFormat="1" x14ac:dyDescent="0.55000000000000004"/>
    <row r="257" s="9" customFormat="1" x14ac:dyDescent="0.55000000000000004"/>
    <row r="258" s="9" customFormat="1" x14ac:dyDescent="0.55000000000000004"/>
    <row r="259" s="9" customFormat="1" x14ac:dyDescent="0.55000000000000004"/>
    <row r="260" s="9" customFormat="1" x14ac:dyDescent="0.55000000000000004"/>
    <row r="261" s="9" customFormat="1" x14ac:dyDescent="0.55000000000000004"/>
    <row r="262" s="9" customFormat="1" x14ac:dyDescent="0.55000000000000004"/>
    <row r="263" s="9" customFormat="1" x14ac:dyDescent="0.55000000000000004"/>
    <row r="264" s="9" customFormat="1" x14ac:dyDescent="0.55000000000000004"/>
    <row r="265" s="9" customFormat="1" x14ac:dyDescent="0.55000000000000004"/>
    <row r="266" s="9" customFormat="1" x14ac:dyDescent="0.55000000000000004"/>
    <row r="267" s="9" customFormat="1" x14ac:dyDescent="0.55000000000000004"/>
    <row r="268" s="9" customFormat="1" x14ac:dyDescent="0.55000000000000004"/>
    <row r="269" s="9" customFormat="1" x14ac:dyDescent="0.55000000000000004"/>
    <row r="270" s="9" customFormat="1" x14ac:dyDescent="0.55000000000000004"/>
    <row r="271" s="9" customFormat="1" x14ac:dyDescent="0.55000000000000004"/>
    <row r="272" s="9" customFormat="1" x14ac:dyDescent="0.55000000000000004"/>
    <row r="273" s="9" customFormat="1" x14ac:dyDescent="0.55000000000000004"/>
    <row r="274" s="9" customFormat="1" x14ac:dyDescent="0.55000000000000004"/>
    <row r="275" s="9" customFormat="1" x14ac:dyDescent="0.55000000000000004"/>
    <row r="276" s="9" customFormat="1" x14ac:dyDescent="0.55000000000000004"/>
    <row r="277" s="9" customFormat="1" x14ac:dyDescent="0.55000000000000004"/>
    <row r="278" s="9" customFormat="1" x14ac:dyDescent="0.55000000000000004"/>
    <row r="279" s="9" customFormat="1" x14ac:dyDescent="0.55000000000000004"/>
    <row r="280" s="9" customFormat="1" x14ac:dyDescent="0.55000000000000004"/>
    <row r="281" s="9" customFormat="1" x14ac:dyDescent="0.55000000000000004"/>
    <row r="282" s="9" customFormat="1" x14ac:dyDescent="0.55000000000000004"/>
    <row r="283" s="9" customFormat="1" x14ac:dyDescent="0.55000000000000004"/>
    <row r="284" s="9" customFormat="1" x14ac:dyDescent="0.55000000000000004"/>
    <row r="285" s="9" customFormat="1" x14ac:dyDescent="0.55000000000000004"/>
    <row r="286" s="9" customFormat="1" x14ac:dyDescent="0.55000000000000004"/>
    <row r="287" s="9" customFormat="1" x14ac:dyDescent="0.55000000000000004"/>
    <row r="288" s="9" customFormat="1" x14ac:dyDescent="0.55000000000000004"/>
    <row r="289" s="9" customFormat="1" x14ac:dyDescent="0.55000000000000004"/>
    <row r="290" s="9" customFormat="1" x14ac:dyDescent="0.55000000000000004"/>
    <row r="291" s="9" customFormat="1" x14ac:dyDescent="0.55000000000000004"/>
    <row r="292" s="9" customFormat="1" x14ac:dyDescent="0.55000000000000004"/>
    <row r="293" s="9" customFormat="1" x14ac:dyDescent="0.55000000000000004"/>
    <row r="294" s="9" customFormat="1" x14ac:dyDescent="0.55000000000000004"/>
    <row r="295" s="9" customFormat="1" x14ac:dyDescent="0.55000000000000004"/>
    <row r="296" s="9" customFormat="1" x14ac:dyDescent="0.55000000000000004"/>
    <row r="297" s="9" customFormat="1" x14ac:dyDescent="0.55000000000000004"/>
    <row r="298" s="9" customFormat="1" x14ac:dyDescent="0.55000000000000004"/>
    <row r="299" s="9" customFormat="1" x14ac:dyDescent="0.55000000000000004"/>
    <row r="300" s="9" customFormat="1" x14ac:dyDescent="0.55000000000000004"/>
    <row r="301" s="9" customFormat="1" x14ac:dyDescent="0.55000000000000004"/>
    <row r="302" s="9" customFormat="1" x14ac:dyDescent="0.55000000000000004"/>
    <row r="303" s="9" customFormat="1" x14ac:dyDescent="0.55000000000000004"/>
    <row r="304" s="9" customFormat="1" x14ac:dyDescent="0.55000000000000004"/>
    <row r="305" s="9" customFormat="1" x14ac:dyDescent="0.55000000000000004"/>
    <row r="306" s="9" customFormat="1" x14ac:dyDescent="0.55000000000000004"/>
    <row r="307" s="9" customFormat="1" x14ac:dyDescent="0.55000000000000004"/>
    <row r="308" s="9" customFormat="1" x14ac:dyDescent="0.55000000000000004"/>
    <row r="309" s="9" customFormat="1" x14ac:dyDescent="0.55000000000000004"/>
    <row r="310" s="9" customFormat="1" x14ac:dyDescent="0.55000000000000004"/>
    <row r="311" s="9" customFormat="1" x14ac:dyDescent="0.55000000000000004"/>
    <row r="312" s="9" customFormat="1" x14ac:dyDescent="0.55000000000000004"/>
    <row r="313" s="9" customFormat="1" x14ac:dyDescent="0.55000000000000004"/>
    <row r="314" s="9" customFormat="1" x14ac:dyDescent="0.55000000000000004"/>
    <row r="315" s="9" customFormat="1" x14ac:dyDescent="0.55000000000000004"/>
    <row r="316" s="9" customFormat="1" x14ac:dyDescent="0.55000000000000004"/>
    <row r="317" s="9" customFormat="1" x14ac:dyDescent="0.55000000000000004"/>
    <row r="318" s="9" customFormat="1" x14ac:dyDescent="0.55000000000000004"/>
    <row r="319" s="9" customFormat="1" x14ac:dyDescent="0.55000000000000004"/>
    <row r="320" s="9" customFormat="1" x14ac:dyDescent="0.55000000000000004"/>
    <row r="321" s="9" customFormat="1" x14ac:dyDescent="0.55000000000000004"/>
    <row r="322" s="9" customFormat="1" x14ac:dyDescent="0.55000000000000004"/>
    <row r="323" s="9" customFormat="1" x14ac:dyDescent="0.55000000000000004"/>
    <row r="324" s="9" customFormat="1" x14ac:dyDescent="0.55000000000000004"/>
    <row r="325" s="9" customFormat="1" x14ac:dyDescent="0.55000000000000004"/>
    <row r="326" s="9" customFormat="1" x14ac:dyDescent="0.55000000000000004"/>
    <row r="327" s="9" customFormat="1" x14ac:dyDescent="0.55000000000000004"/>
    <row r="328" s="9" customFormat="1" x14ac:dyDescent="0.55000000000000004"/>
    <row r="329" s="9" customFormat="1" x14ac:dyDescent="0.55000000000000004"/>
    <row r="330" s="9" customFormat="1" x14ac:dyDescent="0.55000000000000004"/>
    <row r="331" s="9" customFormat="1" x14ac:dyDescent="0.55000000000000004"/>
    <row r="332" s="9" customFormat="1" x14ac:dyDescent="0.55000000000000004"/>
    <row r="333" s="9" customFormat="1" x14ac:dyDescent="0.55000000000000004"/>
    <row r="334" s="9" customFormat="1" x14ac:dyDescent="0.55000000000000004"/>
    <row r="335" s="9" customFormat="1" x14ac:dyDescent="0.55000000000000004"/>
    <row r="336" s="9" customFormat="1" x14ac:dyDescent="0.55000000000000004"/>
    <row r="337" s="9" customFormat="1" x14ac:dyDescent="0.55000000000000004"/>
    <row r="338" s="9" customFormat="1" x14ac:dyDescent="0.55000000000000004"/>
    <row r="339" s="9" customFormat="1" x14ac:dyDescent="0.55000000000000004"/>
    <row r="340" s="9" customFormat="1" x14ac:dyDescent="0.55000000000000004"/>
    <row r="341" s="9" customFormat="1" x14ac:dyDescent="0.55000000000000004"/>
    <row r="342" s="9" customFormat="1" x14ac:dyDescent="0.55000000000000004"/>
    <row r="343" s="9" customFormat="1" x14ac:dyDescent="0.55000000000000004"/>
    <row r="344" s="9" customFormat="1" x14ac:dyDescent="0.55000000000000004"/>
    <row r="345" s="9" customFormat="1" x14ac:dyDescent="0.55000000000000004"/>
    <row r="346" s="9" customFormat="1" x14ac:dyDescent="0.55000000000000004"/>
    <row r="347" s="9" customFormat="1" x14ac:dyDescent="0.55000000000000004"/>
    <row r="348" s="9" customFormat="1" x14ac:dyDescent="0.55000000000000004"/>
    <row r="349" s="9" customFormat="1" x14ac:dyDescent="0.55000000000000004"/>
    <row r="350" s="9" customFormat="1" x14ac:dyDescent="0.55000000000000004"/>
    <row r="351" s="9" customFormat="1" x14ac:dyDescent="0.55000000000000004"/>
    <row r="352" s="9" customFormat="1" x14ac:dyDescent="0.55000000000000004"/>
    <row r="353" s="9" customFormat="1" x14ac:dyDescent="0.55000000000000004"/>
    <row r="354" s="9" customFormat="1" x14ac:dyDescent="0.55000000000000004"/>
    <row r="355" s="9" customFormat="1" x14ac:dyDescent="0.55000000000000004"/>
    <row r="356" s="9" customFormat="1" x14ac:dyDescent="0.55000000000000004"/>
    <row r="357" s="9" customFormat="1" x14ac:dyDescent="0.55000000000000004"/>
    <row r="358" s="9" customFormat="1" x14ac:dyDescent="0.55000000000000004"/>
    <row r="359" s="9" customFormat="1" x14ac:dyDescent="0.55000000000000004"/>
    <row r="360" s="9" customFormat="1" x14ac:dyDescent="0.55000000000000004"/>
    <row r="361" s="9" customFormat="1" x14ac:dyDescent="0.55000000000000004"/>
    <row r="362" s="9" customFormat="1" x14ac:dyDescent="0.55000000000000004"/>
    <row r="363" s="9" customFormat="1" x14ac:dyDescent="0.55000000000000004"/>
    <row r="364" s="9" customFormat="1" x14ac:dyDescent="0.55000000000000004"/>
    <row r="365" s="9" customFormat="1" x14ac:dyDescent="0.55000000000000004"/>
    <row r="366" s="9" customFormat="1" x14ac:dyDescent="0.55000000000000004"/>
    <row r="367" s="9" customFormat="1" x14ac:dyDescent="0.55000000000000004"/>
    <row r="368" s="9" customFormat="1" x14ac:dyDescent="0.55000000000000004"/>
    <row r="369" s="9" customFormat="1" x14ac:dyDescent="0.55000000000000004"/>
    <row r="370" s="9" customFormat="1" x14ac:dyDescent="0.55000000000000004"/>
    <row r="371" s="9" customFormat="1" x14ac:dyDescent="0.55000000000000004"/>
    <row r="372" s="9" customFormat="1" x14ac:dyDescent="0.55000000000000004"/>
    <row r="373" s="9" customFormat="1" x14ac:dyDescent="0.55000000000000004"/>
    <row r="374" s="9" customFormat="1" x14ac:dyDescent="0.55000000000000004"/>
    <row r="375" s="9" customFormat="1" x14ac:dyDescent="0.55000000000000004"/>
    <row r="376" s="9" customFormat="1" x14ac:dyDescent="0.55000000000000004"/>
    <row r="377" s="9" customFormat="1" x14ac:dyDescent="0.55000000000000004"/>
    <row r="378" s="9" customFormat="1" x14ac:dyDescent="0.55000000000000004"/>
    <row r="379" s="9" customFormat="1" x14ac:dyDescent="0.55000000000000004"/>
    <row r="380" s="9" customFormat="1" x14ac:dyDescent="0.55000000000000004"/>
    <row r="381" s="9" customFormat="1" x14ac:dyDescent="0.55000000000000004"/>
    <row r="382" s="9" customFormat="1" x14ac:dyDescent="0.55000000000000004"/>
    <row r="383" s="9" customFormat="1" x14ac:dyDescent="0.55000000000000004"/>
    <row r="384" s="9" customFormat="1" x14ac:dyDescent="0.55000000000000004"/>
    <row r="385" s="9" customFormat="1" x14ac:dyDescent="0.55000000000000004"/>
    <row r="386" s="9" customFormat="1" x14ac:dyDescent="0.55000000000000004"/>
    <row r="387" s="9" customFormat="1" x14ac:dyDescent="0.55000000000000004"/>
    <row r="388" s="9" customFormat="1" x14ac:dyDescent="0.55000000000000004"/>
    <row r="389" s="9" customFormat="1" x14ac:dyDescent="0.55000000000000004"/>
    <row r="390" s="9" customFormat="1" x14ac:dyDescent="0.55000000000000004"/>
    <row r="391" s="9" customFormat="1" x14ac:dyDescent="0.55000000000000004"/>
    <row r="392" s="9" customFormat="1" x14ac:dyDescent="0.55000000000000004"/>
    <row r="393" s="9" customFormat="1" x14ac:dyDescent="0.55000000000000004"/>
    <row r="394" s="9" customFormat="1" x14ac:dyDescent="0.55000000000000004"/>
    <row r="395" s="9" customFormat="1" x14ac:dyDescent="0.55000000000000004"/>
    <row r="396" s="9" customFormat="1" x14ac:dyDescent="0.55000000000000004"/>
    <row r="397" s="9" customFormat="1" x14ac:dyDescent="0.55000000000000004"/>
    <row r="398" s="9" customFormat="1" x14ac:dyDescent="0.55000000000000004"/>
    <row r="399" s="9" customFormat="1" x14ac:dyDescent="0.55000000000000004"/>
    <row r="400" s="9" customFormat="1" x14ac:dyDescent="0.55000000000000004"/>
    <row r="401" s="9" customFormat="1" x14ac:dyDescent="0.55000000000000004"/>
    <row r="402" s="9" customFormat="1" x14ac:dyDescent="0.55000000000000004"/>
    <row r="403" s="9" customFormat="1" x14ac:dyDescent="0.55000000000000004"/>
    <row r="404" s="9" customFormat="1" x14ac:dyDescent="0.55000000000000004"/>
    <row r="405" s="9" customFormat="1" x14ac:dyDescent="0.55000000000000004"/>
    <row r="406" s="9" customFormat="1" x14ac:dyDescent="0.55000000000000004"/>
    <row r="407" s="9" customFormat="1" x14ac:dyDescent="0.55000000000000004"/>
    <row r="408" s="9" customFormat="1" x14ac:dyDescent="0.55000000000000004"/>
    <row r="409" s="9" customFormat="1" x14ac:dyDescent="0.55000000000000004"/>
    <row r="410" s="9" customFormat="1" x14ac:dyDescent="0.55000000000000004"/>
    <row r="411" s="9" customFormat="1" x14ac:dyDescent="0.55000000000000004"/>
    <row r="412" s="9" customFormat="1" x14ac:dyDescent="0.55000000000000004"/>
    <row r="413" s="9" customFormat="1" x14ac:dyDescent="0.55000000000000004"/>
    <row r="414" s="9" customFormat="1" x14ac:dyDescent="0.55000000000000004"/>
    <row r="415" s="9" customFormat="1" x14ac:dyDescent="0.55000000000000004"/>
    <row r="416" s="9" customFormat="1" x14ac:dyDescent="0.55000000000000004"/>
    <row r="417" s="9" customFormat="1" x14ac:dyDescent="0.55000000000000004"/>
    <row r="418" s="9" customFormat="1" x14ac:dyDescent="0.55000000000000004"/>
    <row r="419" s="9" customFormat="1" x14ac:dyDescent="0.55000000000000004"/>
    <row r="420" s="9" customFormat="1" x14ac:dyDescent="0.55000000000000004"/>
    <row r="421" s="9" customFormat="1" x14ac:dyDescent="0.55000000000000004"/>
    <row r="422" s="9" customFormat="1" x14ac:dyDescent="0.55000000000000004"/>
    <row r="423" s="9" customFormat="1" x14ac:dyDescent="0.55000000000000004"/>
    <row r="424" s="9" customFormat="1" x14ac:dyDescent="0.55000000000000004"/>
    <row r="425" s="9" customFormat="1" x14ac:dyDescent="0.55000000000000004"/>
    <row r="426" s="9" customFormat="1" x14ac:dyDescent="0.55000000000000004"/>
    <row r="427" s="9" customFormat="1" x14ac:dyDescent="0.55000000000000004"/>
    <row r="428" s="9" customFormat="1" x14ac:dyDescent="0.55000000000000004"/>
    <row r="429" s="9" customFormat="1" x14ac:dyDescent="0.55000000000000004"/>
    <row r="430" s="9" customFormat="1" x14ac:dyDescent="0.55000000000000004"/>
    <row r="431" s="9" customFormat="1" x14ac:dyDescent="0.55000000000000004"/>
    <row r="432" s="9" customFormat="1" x14ac:dyDescent="0.55000000000000004"/>
    <row r="433" s="9" customFormat="1" x14ac:dyDescent="0.55000000000000004"/>
    <row r="434" s="9" customFormat="1" x14ac:dyDescent="0.55000000000000004"/>
    <row r="435" s="9" customFormat="1" x14ac:dyDescent="0.55000000000000004"/>
    <row r="436" s="9" customFormat="1" x14ac:dyDescent="0.55000000000000004"/>
    <row r="437" s="9" customFormat="1" x14ac:dyDescent="0.55000000000000004"/>
    <row r="438" s="9" customFormat="1" x14ac:dyDescent="0.55000000000000004"/>
    <row r="439" s="9" customFormat="1" x14ac:dyDescent="0.55000000000000004"/>
    <row r="440" s="9" customFormat="1" x14ac:dyDescent="0.55000000000000004"/>
    <row r="441" s="9" customFormat="1" x14ac:dyDescent="0.55000000000000004"/>
    <row r="442" s="9" customFormat="1" x14ac:dyDescent="0.55000000000000004"/>
    <row r="443" s="9" customFormat="1" x14ac:dyDescent="0.55000000000000004"/>
    <row r="444" s="9" customFormat="1" x14ac:dyDescent="0.55000000000000004"/>
    <row r="445" s="9" customFormat="1" x14ac:dyDescent="0.55000000000000004"/>
    <row r="446" s="9" customFormat="1" x14ac:dyDescent="0.55000000000000004"/>
    <row r="447" s="9" customFormat="1" x14ac:dyDescent="0.55000000000000004"/>
    <row r="448" s="9" customFormat="1" x14ac:dyDescent="0.55000000000000004"/>
    <row r="449" s="9" customFormat="1" x14ac:dyDescent="0.55000000000000004"/>
    <row r="450" s="9" customFormat="1" x14ac:dyDescent="0.55000000000000004"/>
    <row r="451" s="9" customFormat="1" x14ac:dyDescent="0.55000000000000004"/>
    <row r="452" s="9" customFormat="1" x14ac:dyDescent="0.55000000000000004"/>
    <row r="453" s="9" customFormat="1" x14ac:dyDescent="0.55000000000000004"/>
    <row r="454" s="9" customFormat="1" x14ac:dyDescent="0.55000000000000004"/>
    <row r="455" s="9" customFormat="1" x14ac:dyDescent="0.55000000000000004"/>
    <row r="456" s="9" customFormat="1" x14ac:dyDescent="0.55000000000000004"/>
    <row r="457" s="9" customFormat="1" x14ac:dyDescent="0.55000000000000004"/>
    <row r="458" s="9" customFormat="1" x14ac:dyDescent="0.55000000000000004"/>
    <row r="459" s="9" customFormat="1" x14ac:dyDescent="0.55000000000000004"/>
    <row r="460" s="9" customFormat="1" x14ac:dyDescent="0.55000000000000004"/>
    <row r="461" s="9" customFormat="1" x14ac:dyDescent="0.55000000000000004"/>
    <row r="462" s="9" customFormat="1" x14ac:dyDescent="0.55000000000000004"/>
    <row r="463" s="9" customFormat="1" x14ac:dyDescent="0.55000000000000004"/>
    <row r="464" s="9" customFormat="1" x14ac:dyDescent="0.55000000000000004"/>
    <row r="465" s="9" customFormat="1" x14ac:dyDescent="0.55000000000000004"/>
    <row r="466" s="9" customFormat="1" x14ac:dyDescent="0.55000000000000004"/>
    <row r="467" s="9" customFormat="1" x14ac:dyDescent="0.55000000000000004"/>
    <row r="468" s="9" customFormat="1" x14ac:dyDescent="0.55000000000000004"/>
    <row r="469" s="9" customFormat="1" x14ac:dyDescent="0.55000000000000004"/>
    <row r="470" s="9" customFormat="1" x14ac:dyDescent="0.55000000000000004"/>
    <row r="471" s="9" customFormat="1" x14ac:dyDescent="0.55000000000000004"/>
    <row r="472" s="9" customFormat="1" x14ac:dyDescent="0.55000000000000004"/>
    <row r="473" s="9" customFormat="1" x14ac:dyDescent="0.55000000000000004"/>
    <row r="474" s="9" customFormat="1" x14ac:dyDescent="0.55000000000000004"/>
    <row r="475" s="9" customFormat="1" x14ac:dyDescent="0.55000000000000004"/>
    <row r="476" s="9" customFormat="1" x14ac:dyDescent="0.55000000000000004"/>
    <row r="477" s="9" customFormat="1" x14ac:dyDescent="0.55000000000000004"/>
    <row r="478" s="9" customFormat="1" x14ac:dyDescent="0.55000000000000004"/>
    <row r="479" s="9" customFormat="1" x14ac:dyDescent="0.55000000000000004"/>
    <row r="480" s="9" customFormat="1" x14ac:dyDescent="0.55000000000000004"/>
    <row r="481" s="9" customFormat="1" x14ac:dyDescent="0.55000000000000004"/>
    <row r="482" s="9" customFormat="1" x14ac:dyDescent="0.55000000000000004"/>
    <row r="483" s="9" customFormat="1" x14ac:dyDescent="0.55000000000000004"/>
    <row r="484" s="9" customFormat="1" x14ac:dyDescent="0.55000000000000004"/>
    <row r="485" s="9" customFormat="1" x14ac:dyDescent="0.55000000000000004"/>
    <row r="486" s="9" customFormat="1" x14ac:dyDescent="0.55000000000000004"/>
    <row r="487" s="9" customFormat="1" x14ac:dyDescent="0.55000000000000004"/>
    <row r="488" s="9" customFormat="1" x14ac:dyDescent="0.55000000000000004"/>
    <row r="489" s="9" customFormat="1" x14ac:dyDescent="0.55000000000000004"/>
    <row r="490" s="9" customFormat="1" x14ac:dyDescent="0.55000000000000004"/>
    <row r="491" s="9" customFormat="1" x14ac:dyDescent="0.55000000000000004"/>
    <row r="492" s="9" customFormat="1" x14ac:dyDescent="0.55000000000000004"/>
    <row r="493" s="9" customFormat="1" x14ac:dyDescent="0.55000000000000004"/>
    <row r="494" s="9" customFormat="1" x14ac:dyDescent="0.55000000000000004"/>
    <row r="495" s="9" customFormat="1" x14ac:dyDescent="0.55000000000000004"/>
    <row r="496" s="9" customFormat="1" x14ac:dyDescent="0.55000000000000004"/>
    <row r="497" s="9" customFormat="1" x14ac:dyDescent="0.55000000000000004"/>
    <row r="498" s="9" customFormat="1" x14ac:dyDescent="0.55000000000000004"/>
    <row r="499" s="9" customFormat="1" x14ac:dyDescent="0.55000000000000004"/>
    <row r="500" s="9" customFormat="1" x14ac:dyDescent="0.55000000000000004"/>
    <row r="501" s="9" customFormat="1" x14ac:dyDescent="0.55000000000000004"/>
    <row r="502" s="9" customFormat="1" x14ac:dyDescent="0.55000000000000004"/>
    <row r="503" s="9" customFormat="1" x14ac:dyDescent="0.55000000000000004"/>
    <row r="504" s="9" customFormat="1" x14ac:dyDescent="0.55000000000000004"/>
    <row r="505" s="9" customFormat="1" x14ac:dyDescent="0.55000000000000004"/>
    <row r="506" s="9" customFormat="1" x14ac:dyDescent="0.55000000000000004"/>
    <row r="507" s="9" customFormat="1" x14ac:dyDescent="0.55000000000000004"/>
    <row r="508" s="9" customFormat="1" x14ac:dyDescent="0.55000000000000004"/>
    <row r="509" s="9" customFormat="1" x14ac:dyDescent="0.55000000000000004"/>
    <row r="510" s="9" customFormat="1" x14ac:dyDescent="0.55000000000000004"/>
    <row r="511" s="9" customFormat="1" x14ac:dyDescent="0.55000000000000004"/>
    <row r="512" s="9" customFormat="1" x14ac:dyDescent="0.55000000000000004"/>
    <row r="513" s="9" customFormat="1" x14ac:dyDescent="0.55000000000000004"/>
    <row r="514" s="9" customFormat="1" x14ac:dyDescent="0.55000000000000004"/>
    <row r="515" s="9" customFormat="1" x14ac:dyDescent="0.55000000000000004"/>
    <row r="516" s="9" customFormat="1" x14ac:dyDescent="0.55000000000000004"/>
    <row r="517" s="9" customFormat="1" x14ac:dyDescent="0.55000000000000004"/>
    <row r="518" s="9" customFormat="1" x14ac:dyDescent="0.55000000000000004"/>
    <row r="519" s="9" customFormat="1" x14ac:dyDescent="0.55000000000000004"/>
    <row r="520" s="9" customFormat="1" x14ac:dyDescent="0.55000000000000004"/>
    <row r="521" s="9" customFormat="1" x14ac:dyDescent="0.55000000000000004"/>
    <row r="522" s="9" customFormat="1" x14ac:dyDescent="0.55000000000000004"/>
    <row r="523" s="9" customFormat="1" x14ac:dyDescent="0.55000000000000004"/>
    <row r="524" s="9" customFormat="1" x14ac:dyDescent="0.55000000000000004"/>
    <row r="525" s="9" customFormat="1" x14ac:dyDescent="0.55000000000000004"/>
    <row r="526" s="9" customFormat="1" x14ac:dyDescent="0.55000000000000004"/>
    <row r="527" s="9" customFormat="1" x14ac:dyDescent="0.55000000000000004"/>
    <row r="528" s="9" customFormat="1" x14ac:dyDescent="0.55000000000000004"/>
    <row r="529" s="9" customFormat="1" x14ac:dyDescent="0.55000000000000004"/>
    <row r="530" s="9" customFormat="1" x14ac:dyDescent="0.55000000000000004"/>
    <row r="531" s="9" customFormat="1" x14ac:dyDescent="0.55000000000000004"/>
    <row r="532" s="9" customFormat="1" x14ac:dyDescent="0.55000000000000004"/>
    <row r="533" s="9" customFormat="1" x14ac:dyDescent="0.55000000000000004"/>
    <row r="534" s="9" customFormat="1" x14ac:dyDescent="0.55000000000000004"/>
    <row r="535" s="9" customFormat="1" x14ac:dyDescent="0.55000000000000004"/>
    <row r="536" s="9" customFormat="1" x14ac:dyDescent="0.55000000000000004"/>
    <row r="537" s="9" customFormat="1" x14ac:dyDescent="0.55000000000000004"/>
    <row r="538" s="9" customFormat="1" x14ac:dyDescent="0.55000000000000004"/>
    <row r="539" s="9" customFormat="1" x14ac:dyDescent="0.55000000000000004"/>
    <row r="540" s="9" customFormat="1" x14ac:dyDescent="0.55000000000000004"/>
    <row r="541" s="9" customFormat="1" x14ac:dyDescent="0.55000000000000004"/>
    <row r="542" s="9" customFormat="1" x14ac:dyDescent="0.55000000000000004"/>
    <row r="543" s="9" customFormat="1" x14ac:dyDescent="0.55000000000000004"/>
    <row r="544" s="9" customFormat="1" x14ac:dyDescent="0.55000000000000004"/>
    <row r="545" s="9" customFormat="1" x14ac:dyDescent="0.55000000000000004"/>
    <row r="546" s="9" customFormat="1" x14ac:dyDescent="0.55000000000000004"/>
    <row r="547" s="9" customFormat="1" x14ac:dyDescent="0.55000000000000004"/>
    <row r="548" s="9" customFormat="1" x14ac:dyDescent="0.55000000000000004"/>
    <row r="549" s="9" customFormat="1" x14ac:dyDescent="0.55000000000000004"/>
    <row r="550" s="9" customFormat="1" x14ac:dyDescent="0.55000000000000004"/>
    <row r="551" s="9" customFormat="1" x14ac:dyDescent="0.55000000000000004"/>
    <row r="552" s="9" customFormat="1" x14ac:dyDescent="0.55000000000000004"/>
    <row r="553" s="9" customFormat="1" x14ac:dyDescent="0.55000000000000004"/>
    <row r="554" s="9" customFormat="1" x14ac:dyDescent="0.55000000000000004"/>
    <row r="555" s="9" customFormat="1" x14ac:dyDescent="0.55000000000000004"/>
    <row r="556" s="9" customFormat="1" x14ac:dyDescent="0.55000000000000004"/>
    <row r="557" s="9" customFormat="1" x14ac:dyDescent="0.55000000000000004"/>
    <row r="558" s="9" customFormat="1" x14ac:dyDescent="0.55000000000000004"/>
    <row r="559" s="9" customFormat="1" x14ac:dyDescent="0.55000000000000004"/>
    <row r="560" s="9" customFormat="1" x14ac:dyDescent="0.55000000000000004"/>
    <row r="561" s="9" customFormat="1" x14ac:dyDescent="0.55000000000000004"/>
    <row r="562" s="9" customFormat="1" x14ac:dyDescent="0.55000000000000004"/>
    <row r="563" s="9" customFormat="1" x14ac:dyDescent="0.55000000000000004"/>
    <row r="564" s="9" customFormat="1" x14ac:dyDescent="0.55000000000000004"/>
    <row r="565" s="9" customFormat="1" x14ac:dyDescent="0.55000000000000004"/>
    <row r="566" s="9" customFormat="1" x14ac:dyDescent="0.55000000000000004"/>
    <row r="567" s="9" customFormat="1" x14ac:dyDescent="0.55000000000000004"/>
    <row r="568" s="9" customFormat="1" x14ac:dyDescent="0.55000000000000004"/>
    <row r="569" s="9" customFormat="1" x14ac:dyDescent="0.55000000000000004"/>
    <row r="570" s="9" customFormat="1" x14ac:dyDescent="0.55000000000000004"/>
    <row r="571" s="9" customFormat="1" x14ac:dyDescent="0.55000000000000004"/>
    <row r="572" s="9" customFormat="1" x14ac:dyDescent="0.55000000000000004"/>
    <row r="573" s="9" customFormat="1" x14ac:dyDescent="0.55000000000000004"/>
    <row r="574" s="9" customFormat="1" x14ac:dyDescent="0.55000000000000004"/>
    <row r="575" s="9" customFormat="1" x14ac:dyDescent="0.55000000000000004"/>
    <row r="576" s="9" customFormat="1" x14ac:dyDescent="0.55000000000000004"/>
    <row r="577" s="9" customFormat="1" x14ac:dyDescent="0.55000000000000004"/>
    <row r="578" s="9" customFormat="1" x14ac:dyDescent="0.55000000000000004"/>
    <row r="579" s="9" customFormat="1" x14ac:dyDescent="0.55000000000000004"/>
    <row r="580" s="9" customFormat="1" x14ac:dyDescent="0.55000000000000004"/>
    <row r="581" s="9" customFormat="1" x14ac:dyDescent="0.55000000000000004"/>
    <row r="582" s="9" customFormat="1" x14ac:dyDescent="0.55000000000000004"/>
    <row r="583" s="9" customFormat="1" x14ac:dyDescent="0.55000000000000004"/>
    <row r="584" s="9" customFormat="1" x14ac:dyDescent="0.55000000000000004"/>
    <row r="585" s="9" customFormat="1" x14ac:dyDescent="0.55000000000000004"/>
    <row r="586" s="9" customFormat="1" x14ac:dyDescent="0.55000000000000004"/>
    <row r="587" s="9" customFormat="1" x14ac:dyDescent="0.55000000000000004"/>
    <row r="588" s="9" customFormat="1" x14ac:dyDescent="0.55000000000000004"/>
    <row r="589" s="9" customFormat="1" x14ac:dyDescent="0.55000000000000004"/>
    <row r="590" s="9" customFormat="1" x14ac:dyDescent="0.55000000000000004"/>
    <row r="591" s="9" customFormat="1" x14ac:dyDescent="0.55000000000000004"/>
    <row r="592" s="9" customFormat="1" x14ac:dyDescent="0.55000000000000004"/>
    <row r="593" s="9" customFormat="1" x14ac:dyDescent="0.55000000000000004"/>
    <row r="594" s="9" customFormat="1" x14ac:dyDescent="0.55000000000000004"/>
    <row r="595" s="9" customFormat="1" x14ac:dyDescent="0.55000000000000004"/>
    <row r="596" s="9" customFormat="1" x14ac:dyDescent="0.55000000000000004"/>
    <row r="597" s="9" customFormat="1" x14ac:dyDescent="0.55000000000000004"/>
    <row r="598" s="9" customFormat="1" x14ac:dyDescent="0.55000000000000004"/>
    <row r="599" s="9" customFormat="1" x14ac:dyDescent="0.55000000000000004"/>
    <row r="600" s="9" customFormat="1" x14ac:dyDescent="0.55000000000000004"/>
    <row r="601" s="9" customFormat="1" x14ac:dyDescent="0.55000000000000004"/>
    <row r="602" s="9" customFormat="1" x14ac:dyDescent="0.55000000000000004"/>
    <row r="603" s="9" customFormat="1" x14ac:dyDescent="0.55000000000000004"/>
    <row r="604" s="9" customFormat="1" x14ac:dyDescent="0.55000000000000004"/>
    <row r="605" s="9" customFormat="1" x14ac:dyDescent="0.55000000000000004"/>
    <row r="606" s="9" customFormat="1" x14ac:dyDescent="0.55000000000000004"/>
    <row r="607" s="9" customFormat="1" x14ac:dyDescent="0.55000000000000004"/>
    <row r="608" s="9" customFormat="1" x14ac:dyDescent="0.55000000000000004"/>
    <row r="609" s="9" customFormat="1" x14ac:dyDescent="0.55000000000000004"/>
    <row r="610" s="9" customFormat="1" x14ac:dyDescent="0.55000000000000004"/>
    <row r="611" s="9" customFormat="1" x14ac:dyDescent="0.55000000000000004"/>
    <row r="612" s="9" customFormat="1" x14ac:dyDescent="0.55000000000000004"/>
    <row r="613" s="9" customFormat="1" x14ac:dyDescent="0.55000000000000004"/>
    <row r="614" s="9" customFormat="1" x14ac:dyDescent="0.55000000000000004"/>
    <row r="615" s="9" customFormat="1" x14ac:dyDescent="0.55000000000000004"/>
    <row r="616" s="9" customFormat="1" x14ac:dyDescent="0.55000000000000004"/>
    <row r="617" s="9" customFormat="1" x14ac:dyDescent="0.55000000000000004"/>
    <row r="618" s="9" customFormat="1" x14ac:dyDescent="0.55000000000000004"/>
    <row r="619" s="9" customFormat="1" x14ac:dyDescent="0.55000000000000004"/>
    <row r="620" s="9" customFormat="1" x14ac:dyDescent="0.55000000000000004"/>
    <row r="621" s="9" customFormat="1" x14ac:dyDescent="0.55000000000000004"/>
    <row r="622" s="9" customFormat="1" x14ac:dyDescent="0.55000000000000004"/>
    <row r="623" s="9" customFormat="1" x14ac:dyDescent="0.55000000000000004"/>
    <row r="624" s="9" customFormat="1" x14ac:dyDescent="0.55000000000000004"/>
    <row r="625" s="9" customFormat="1" x14ac:dyDescent="0.55000000000000004"/>
    <row r="626" s="9" customFormat="1" x14ac:dyDescent="0.55000000000000004"/>
    <row r="627" s="9" customFormat="1" x14ac:dyDescent="0.55000000000000004"/>
    <row r="628" s="9" customFormat="1" x14ac:dyDescent="0.55000000000000004"/>
    <row r="629" s="9" customFormat="1" x14ac:dyDescent="0.55000000000000004"/>
    <row r="630" s="9" customFormat="1" x14ac:dyDescent="0.55000000000000004"/>
    <row r="631" s="9" customFormat="1" x14ac:dyDescent="0.55000000000000004"/>
    <row r="632" s="9" customFormat="1" x14ac:dyDescent="0.55000000000000004"/>
    <row r="633" s="9" customFormat="1" x14ac:dyDescent="0.55000000000000004"/>
    <row r="634" s="9" customFormat="1" x14ac:dyDescent="0.55000000000000004"/>
    <row r="635" s="9" customFormat="1" x14ac:dyDescent="0.55000000000000004"/>
    <row r="636" s="9" customFormat="1" x14ac:dyDescent="0.55000000000000004"/>
    <row r="637" s="9" customFormat="1" x14ac:dyDescent="0.55000000000000004"/>
    <row r="638" s="9" customFormat="1" x14ac:dyDescent="0.55000000000000004"/>
    <row r="639" s="9" customFormat="1" x14ac:dyDescent="0.55000000000000004"/>
    <row r="640" s="9" customFormat="1" x14ac:dyDescent="0.55000000000000004"/>
    <row r="641" s="9" customFormat="1" x14ac:dyDescent="0.55000000000000004"/>
    <row r="642" s="9" customFormat="1" x14ac:dyDescent="0.55000000000000004"/>
    <row r="643" s="9" customFormat="1" x14ac:dyDescent="0.55000000000000004"/>
    <row r="644" s="9" customFormat="1" x14ac:dyDescent="0.55000000000000004"/>
    <row r="645" s="9" customFormat="1" x14ac:dyDescent="0.55000000000000004"/>
    <row r="646" s="9" customFormat="1" x14ac:dyDescent="0.55000000000000004"/>
    <row r="647" s="9" customFormat="1" x14ac:dyDescent="0.55000000000000004"/>
    <row r="648" s="9" customFormat="1" x14ac:dyDescent="0.55000000000000004"/>
    <row r="649" s="9" customFormat="1" x14ac:dyDescent="0.55000000000000004"/>
    <row r="650" s="9" customFormat="1" x14ac:dyDescent="0.55000000000000004"/>
    <row r="651" s="9" customFormat="1" x14ac:dyDescent="0.55000000000000004"/>
    <row r="652" s="9" customFormat="1" x14ac:dyDescent="0.55000000000000004"/>
    <row r="653" s="9" customFormat="1" x14ac:dyDescent="0.55000000000000004"/>
    <row r="654" s="9" customFormat="1" x14ac:dyDescent="0.55000000000000004"/>
    <row r="655" s="9" customFormat="1" x14ac:dyDescent="0.55000000000000004"/>
    <row r="656" s="9" customFormat="1" x14ac:dyDescent="0.55000000000000004"/>
    <row r="657" s="9" customFormat="1" x14ac:dyDescent="0.55000000000000004"/>
    <row r="658" s="9" customFormat="1" x14ac:dyDescent="0.55000000000000004"/>
    <row r="659" s="9" customFormat="1" x14ac:dyDescent="0.55000000000000004"/>
    <row r="660" s="9" customFormat="1" x14ac:dyDescent="0.55000000000000004"/>
    <row r="661" s="9" customFormat="1" x14ac:dyDescent="0.55000000000000004"/>
    <row r="662" s="9" customFormat="1" x14ac:dyDescent="0.55000000000000004"/>
    <row r="663" s="9" customFormat="1" x14ac:dyDescent="0.55000000000000004"/>
    <row r="664" s="9" customFormat="1" x14ac:dyDescent="0.55000000000000004"/>
    <row r="665" s="9" customFormat="1" x14ac:dyDescent="0.55000000000000004"/>
    <row r="666" s="9" customFormat="1" x14ac:dyDescent="0.55000000000000004"/>
    <row r="667" s="9" customFormat="1" x14ac:dyDescent="0.55000000000000004"/>
    <row r="668" s="9" customFormat="1" x14ac:dyDescent="0.55000000000000004"/>
    <row r="669" s="9" customFormat="1" x14ac:dyDescent="0.55000000000000004"/>
    <row r="670" s="9" customFormat="1" x14ac:dyDescent="0.55000000000000004"/>
    <row r="671" s="9" customFormat="1" x14ac:dyDescent="0.55000000000000004"/>
    <row r="672" s="9" customFormat="1" x14ac:dyDescent="0.55000000000000004"/>
    <row r="673" s="9" customFormat="1" x14ac:dyDescent="0.55000000000000004"/>
    <row r="674" s="9" customFormat="1" x14ac:dyDescent="0.55000000000000004"/>
    <row r="675" s="9" customFormat="1" x14ac:dyDescent="0.55000000000000004"/>
    <row r="676" s="9" customFormat="1" x14ac:dyDescent="0.55000000000000004"/>
    <row r="677" s="9" customFormat="1" x14ac:dyDescent="0.55000000000000004"/>
    <row r="678" s="9" customFormat="1" x14ac:dyDescent="0.55000000000000004"/>
    <row r="679" s="9" customFormat="1" x14ac:dyDescent="0.55000000000000004"/>
    <row r="680" s="9" customFormat="1" x14ac:dyDescent="0.55000000000000004"/>
    <row r="681" s="9" customFormat="1" x14ac:dyDescent="0.55000000000000004"/>
    <row r="682" s="9" customFormat="1" x14ac:dyDescent="0.55000000000000004"/>
    <row r="683" s="9" customFormat="1" x14ac:dyDescent="0.55000000000000004"/>
    <row r="684" s="9" customFormat="1" x14ac:dyDescent="0.55000000000000004"/>
    <row r="685" s="9" customFormat="1" x14ac:dyDescent="0.55000000000000004"/>
    <row r="686" s="9" customFormat="1" x14ac:dyDescent="0.55000000000000004"/>
    <row r="687" s="9" customFormat="1" x14ac:dyDescent="0.55000000000000004"/>
    <row r="688" s="9" customFormat="1" x14ac:dyDescent="0.55000000000000004"/>
    <row r="689" s="9" customFormat="1" x14ac:dyDescent="0.55000000000000004"/>
    <row r="690" s="9" customFormat="1" x14ac:dyDescent="0.55000000000000004"/>
    <row r="691" s="9" customFormat="1" x14ac:dyDescent="0.55000000000000004"/>
    <row r="692" s="9" customFormat="1" x14ac:dyDescent="0.55000000000000004"/>
    <row r="693" s="9" customFormat="1" x14ac:dyDescent="0.55000000000000004"/>
    <row r="694" s="9" customFormat="1" x14ac:dyDescent="0.55000000000000004"/>
    <row r="695" s="9" customFormat="1" x14ac:dyDescent="0.55000000000000004"/>
    <row r="696" s="9" customFormat="1" x14ac:dyDescent="0.55000000000000004"/>
    <row r="697" s="9" customFormat="1" x14ac:dyDescent="0.55000000000000004"/>
    <row r="698" s="9" customFormat="1" x14ac:dyDescent="0.55000000000000004"/>
    <row r="699" s="9" customFormat="1" x14ac:dyDescent="0.55000000000000004"/>
    <row r="700" s="9" customFormat="1" x14ac:dyDescent="0.55000000000000004"/>
    <row r="701" s="9" customFormat="1" x14ac:dyDescent="0.55000000000000004"/>
    <row r="702" s="9" customFormat="1" x14ac:dyDescent="0.55000000000000004"/>
    <row r="703" s="9" customFormat="1" x14ac:dyDescent="0.55000000000000004"/>
    <row r="704" s="9" customFormat="1" x14ac:dyDescent="0.55000000000000004"/>
    <row r="705" s="9" customFormat="1" x14ac:dyDescent="0.55000000000000004"/>
    <row r="706" s="9" customFormat="1" x14ac:dyDescent="0.55000000000000004"/>
    <row r="707" s="9" customFormat="1" x14ac:dyDescent="0.55000000000000004"/>
    <row r="708" s="9" customFormat="1" x14ac:dyDescent="0.55000000000000004"/>
    <row r="709" s="9" customFormat="1" x14ac:dyDescent="0.55000000000000004"/>
    <row r="710" s="9" customFormat="1" x14ac:dyDescent="0.55000000000000004"/>
    <row r="711" s="9" customFormat="1" x14ac:dyDescent="0.55000000000000004"/>
    <row r="712" s="9" customFormat="1" x14ac:dyDescent="0.55000000000000004"/>
    <row r="713" s="9" customFormat="1" x14ac:dyDescent="0.55000000000000004"/>
    <row r="714" s="9" customFormat="1" x14ac:dyDescent="0.55000000000000004"/>
    <row r="715" s="9" customFormat="1" x14ac:dyDescent="0.55000000000000004"/>
    <row r="716" s="9" customFormat="1" x14ac:dyDescent="0.55000000000000004"/>
    <row r="717" s="9" customFormat="1" x14ac:dyDescent="0.55000000000000004"/>
    <row r="718" s="9" customFormat="1" x14ac:dyDescent="0.55000000000000004"/>
    <row r="719" s="9" customFormat="1" x14ac:dyDescent="0.55000000000000004"/>
    <row r="720" s="9" customFormat="1" x14ac:dyDescent="0.55000000000000004"/>
    <row r="721" s="9" customFormat="1" x14ac:dyDescent="0.55000000000000004"/>
    <row r="722" s="9" customFormat="1" x14ac:dyDescent="0.55000000000000004"/>
    <row r="723" s="9" customFormat="1" x14ac:dyDescent="0.55000000000000004"/>
    <row r="724" s="9" customFormat="1" x14ac:dyDescent="0.55000000000000004"/>
    <row r="725" s="9" customFormat="1" x14ac:dyDescent="0.55000000000000004"/>
    <row r="726" s="9" customFormat="1" x14ac:dyDescent="0.55000000000000004"/>
    <row r="727" s="9" customFormat="1" x14ac:dyDescent="0.55000000000000004"/>
    <row r="728" s="9" customFormat="1" x14ac:dyDescent="0.55000000000000004"/>
    <row r="729" s="9" customFormat="1" x14ac:dyDescent="0.55000000000000004"/>
    <row r="730" s="9" customFormat="1" x14ac:dyDescent="0.55000000000000004"/>
    <row r="731" s="9" customFormat="1" x14ac:dyDescent="0.55000000000000004"/>
    <row r="732" s="9" customFormat="1" x14ac:dyDescent="0.55000000000000004"/>
    <row r="733" s="9" customFormat="1" x14ac:dyDescent="0.55000000000000004"/>
    <row r="734" s="9" customFormat="1" x14ac:dyDescent="0.55000000000000004"/>
    <row r="735" s="9" customFormat="1" x14ac:dyDescent="0.55000000000000004"/>
    <row r="736" s="9" customFormat="1" x14ac:dyDescent="0.55000000000000004"/>
    <row r="737" s="9" customFormat="1" x14ac:dyDescent="0.55000000000000004"/>
    <row r="738" s="9" customFormat="1" x14ac:dyDescent="0.55000000000000004"/>
    <row r="739" s="9" customFormat="1" x14ac:dyDescent="0.55000000000000004"/>
    <row r="740" s="9" customFormat="1" x14ac:dyDescent="0.55000000000000004"/>
    <row r="741" s="9" customFormat="1" x14ac:dyDescent="0.55000000000000004"/>
    <row r="742" s="9" customFormat="1" x14ac:dyDescent="0.55000000000000004"/>
    <row r="743" s="9" customFormat="1" x14ac:dyDescent="0.55000000000000004"/>
    <row r="744" s="9" customFormat="1" x14ac:dyDescent="0.55000000000000004"/>
    <row r="745" s="9" customFormat="1" x14ac:dyDescent="0.55000000000000004"/>
    <row r="746" s="9" customFormat="1" x14ac:dyDescent="0.55000000000000004"/>
    <row r="747" s="9" customFormat="1" x14ac:dyDescent="0.55000000000000004"/>
    <row r="748" s="9" customFormat="1" x14ac:dyDescent="0.55000000000000004"/>
    <row r="749" s="9" customFormat="1" x14ac:dyDescent="0.55000000000000004"/>
    <row r="750" s="9" customFormat="1" x14ac:dyDescent="0.55000000000000004"/>
    <row r="751" s="9" customFormat="1" x14ac:dyDescent="0.55000000000000004"/>
    <row r="752" s="9" customFormat="1" x14ac:dyDescent="0.55000000000000004"/>
    <row r="753" s="9" customFormat="1" x14ac:dyDescent="0.55000000000000004"/>
    <row r="754" s="9" customFormat="1" x14ac:dyDescent="0.55000000000000004"/>
    <row r="755" s="9" customFormat="1" x14ac:dyDescent="0.55000000000000004"/>
    <row r="756" s="9" customFormat="1" x14ac:dyDescent="0.55000000000000004"/>
    <row r="757" s="9" customFormat="1" x14ac:dyDescent="0.55000000000000004"/>
    <row r="758" s="9" customFormat="1" x14ac:dyDescent="0.55000000000000004"/>
    <row r="759" s="9" customFormat="1" x14ac:dyDescent="0.55000000000000004"/>
    <row r="760" s="9" customFormat="1" x14ac:dyDescent="0.55000000000000004"/>
    <row r="761" s="9" customFormat="1" x14ac:dyDescent="0.55000000000000004"/>
    <row r="762" s="9" customFormat="1" x14ac:dyDescent="0.55000000000000004"/>
    <row r="763" s="9" customFormat="1" x14ac:dyDescent="0.55000000000000004"/>
    <row r="764" s="9" customFormat="1" x14ac:dyDescent="0.55000000000000004"/>
    <row r="765" s="9" customFormat="1" x14ac:dyDescent="0.55000000000000004"/>
    <row r="766" s="9" customFormat="1" x14ac:dyDescent="0.55000000000000004"/>
    <row r="767" s="9" customFormat="1" x14ac:dyDescent="0.55000000000000004"/>
    <row r="768" s="9" customFormat="1" x14ac:dyDescent="0.55000000000000004"/>
    <row r="769" s="9" customFormat="1" x14ac:dyDescent="0.55000000000000004"/>
    <row r="770" s="9" customFormat="1" x14ac:dyDescent="0.55000000000000004"/>
    <row r="771" s="9" customFormat="1" x14ac:dyDescent="0.55000000000000004"/>
    <row r="772" s="9" customFormat="1" x14ac:dyDescent="0.55000000000000004"/>
    <row r="773" s="9" customFormat="1" x14ac:dyDescent="0.55000000000000004"/>
    <row r="774" s="9" customFormat="1" x14ac:dyDescent="0.55000000000000004"/>
    <row r="775" s="9" customFormat="1" x14ac:dyDescent="0.55000000000000004"/>
    <row r="776" s="9" customFormat="1" x14ac:dyDescent="0.55000000000000004"/>
    <row r="777" s="9" customFormat="1" x14ac:dyDescent="0.55000000000000004"/>
    <row r="778" s="9" customFormat="1" x14ac:dyDescent="0.55000000000000004"/>
    <row r="779" s="9" customFormat="1" x14ac:dyDescent="0.55000000000000004"/>
    <row r="780" s="9" customFormat="1" x14ac:dyDescent="0.55000000000000004"/>
    <row r="781" s="9" customFormat="1" x14ac:dyDescent="0.55000000000000004"/>
    <row r="782" s="9" customFormat="1" x14ac:dyDescent="0.55000000000000004"/>
    <row r="783" s="9" customFormat="1" x14ac:dyDescent="0.55000000000000004"/>
    <row r="784" s="9" customFormat="1" x14ac:dyDescent="0.55000000000000004"/>
    <row r="785" s="9" customFormat="1" x14ac:dyDescent="0.55000000000000004"/>
    <row r="786" s="9" customFormat="1" x14ac:dyDescent="0.55000000000000004"/>
    <row r="787" s="9" customFormat="1" x14ac:dyDescent="0.55000000000000004"/>
    <row r="788" s="9" customFormat="1" x14ac:dyDescent="0.55000000000000004"/>
    <row r="789" s="9" customFormat="1" x14ac:dyDescent="0.55000000000000004"/>
    <row r="790" s="9" customFormat="1" x14ac:dyDescent="0.55000000000000004"/>
    <row r="791" s="9" customFormat="1" x14ac:dyDescent="0.55000000000000004"/>
    <row r="792" s="9" customFormat="1" x14ac:dyDescent="0.55000000000000004"/>
    <row r="793" s="9" customFormat="1" x14ac:dyDescent="0.55000000000000004"/>
    <row r="794" s="9" customFormat="1" x14ac:dyDescent="0.55000000000000004"/>
    <row r="795" s="9" customFormat="1" x14ac:dyDescent="0.55000000000000004"/>
    <row r="796" s="9" customFormat="1" x14ac:dyDescent="0.55000000000000004"/>
    <row r="797" s="9" customFormat="1" x14ac:dyDescent="0.55000000000000004"/>
    <row r="798" s="9" customFormat="1" x14ac:dyDescent="0.55000000000000004"/>
    <row r="799" s="9" customFormat="1" x14ac:dyDescent="0.55000000000000004"/>
    <row r="800" s="9" customFormat="1" x14ac:dyDescent="0.55000000000000004"/>
    <row r="801" s="9" customFormat="1" x14ac:dyDescent="0.55000000000000004"/>
    <row r="802" s="9" customFormat="1" x14ac:dyDescent="0.55000000000000004"/>
    <row r="803" s="9" customFormat="1" x14ac:dyDescent="0.55000000000000004"/>
    <row r="804" s="9" customFormat="1" x14ac:dyDescent="0.55000000000000004"/>
    <row r="805" s="9" customFormat="1" x14ac:dyDescent="0.55000000000000004"/>
    <row r="806" s="9" customFormat="1" x14ac:dyDescent="0.55000000000000004"/>
    <row r="807" s="9" customFormat="1" x14ac:dyDescent="0.55000000000000004"/>
    <row r="808" s="9" customFormat="1" x14ac:dyDescent="0.55000000000000004"/>
    <row r="809" s="9" customFormat="1" x14ac:dyDescent="0.55000000000000004"/>
    <row r="810" s="9" customFormat="1" x14ac:dyDescent="0.55000000000000004"/>
    <row r="811" s="9" customFormat="1" x14ac:dyDescent="0.55000000000000004"/>
    <row r="812" s="9" customFormat="1" x14ac:dyDescent="0.55000000000000004"/>
    <row r="813" s="9" customFormat="1" x14ac:dyDescent="0.55000000000000004"/>
    <row r="814" s="9" customFormat="1" x14ac:dyDescent="0.55000000000000004"/>
    <row r="815" s="9" customFormat="1" x14ac:dyDescent="0.55000000000000004"/>
    <row r="816" s="9" customFormat="1" x14ac:dyDescent="0.55000000000000004"/>
    <row r="817" s="9" customFormat="1" x14ac:dyDescent="0.55000000000000004"/>
    <row r="818" s="9" customFormat="1" x14ac:dyDescent="0.55000000000000004"/>
    <row r="819" s="9" customFormat="1" x14ac:dyDescent="0.55000000000000004"/>
    <row r="820" s="9" customFormat="1" x14ac:dyDescent="0.55000000000000004"/>
    <row r="821" s="9" customFormat="1" x14ac:dyDescent="0.55000000000000004"/>
    <row r="822" s="9" customFormat="1" x14ac:dyDescent="0.55000000000000004"/>
    <row r="823" s="9" customFormat="1" x14ac:dyDescent="0.55000000000000004"/>
    <row r="824" s="9" customFormat="1" x14ac:dyDescent="0.55000000000000004"/>
    <row r="825" s="9" customFormat="1" x14ac:dyDescent="0.55000000000000004"/>
    <row r="826" s="9" customFormat="1" x14ac:dyDescent="0.55000000000000004"/>
    <row r="827" s="9" customFormat="1" x14ac:dyDescent="0.55000000000000004"/>
    <row r="828" s="9" customFormat="1" x14ac:dyDescent="0.55000000000000004"/>
    <row r="829" s="9" customFormat="1" x14ac:dyDescent="0.55000000000000004"/>
    <row r="830" s="9" customFormat="1" x14ac:dyDescent="0.55000000000000004"/>
    <row r="831" s="9" customFormat="1" x14ac:dyDescent="0.55000000000000004"/>
    <row r="832" s="9" customFormat="1" x14ac:dyDescent="0.55000000000000004"/>
    <row r="833" s="9" customFormat="1" x14ac:dyDescent="0.55000000000000004"/>
    <row r="834" s="9" customFormat="1" x14ac:dyDescent="0.55000000000000004"/>
    <row r="835" s="9" customFormat="1" x14ac:dyDescent="0.55000000000000004"/>
    <row r="836" s="9" customFormat="1" x14ac:dyDescent="0.55000000000000004"/>
    <row r="837" s="9" customFormat="1" x14ac:dyDescent="0.55000000000000004"/>
    <row r="838" s="9" customFormat="1" x14ac:dyDescent="0.55000000000000004"/>
    <row r="839" s="9" customFormat="1" x14ac:dyDescent="0.55000000000000004"/>
    <row r="840" s="9" customFormat="1" x14ac:dyDescent="0.55000000000000004"/>
    <row r="841" s="9" customFormat="1" x14ac:dyDescent="0.55000000000000004"/>
    <row r="842" s="9" customFormat="1" x14ac:dyDescent="0.55000000000000004"/>
    <row r="843" s="9" customFormat="1" x14ac:dyDescent="0.55000000000000004"/>
    <row r="844" s="9" customFormat="1" x14ac:dyDescent="0.55000000000000004"/>
    <row r="845" s="9" customFormat="1" x14ac:dyDescent="0.55000000000000004"/>
    <row r="846" s="9" customFormat="1" x14ac:dyDescent="0.55000000000000004"/>
    <row r="847" s="9" customFormat="1" x14ac:dyDescent="0.55000000000000004"/>
    <row r="848" s="9" customFormat="1" x14ac:dyDescent="0.55000000000000004"/>
    <row r="849" s="9" customFormat="1" x14ac:dyDescent="0.55000000000000004"/>
    <row r="850" s="9" customFormat="1" x14ac:dyDescent="0.55000000000000004"/>
    <row r="851" s="9" customFormat="1" x14ac:dyDescent="0.55000000000000004"/>
    <row r="852" s="9" customFormat="1" x14ac:dyDescent="0.55000000000000004"/>
    <row r="853" s="9" customFormat="1" x14ac:dyDescent="0.55000000000000004"/>
    <row r="854" s="9" customFormat="1" x14ac:dyDescent="0.55000000000000004"/>
    <row r="855" s="9" customFormat="1" x14ac:dyDescent="0.55000000000000004"/>
    <row r="856" s="9" customFormat="1" x14ac:dyDescent="0.55000000000000004"/>
    <row r="857" s="9" customFormat="1" x14ac:dyDescent="0.55000000000000004"/>
    <row r="858" s="9" customFormat="1" x14ac:dyDescent="0.55000000000000004"/>
    <row r="859" s="9" customFormat="1" x14ac:dyDescent="0.55000000000000004"/>
    <row r="860" s="9" customFormat="1" x14ac:dyDescent="0.55000000000000004"/>
    <row r="861" s="9" customFormat="1" x14ac:dyDescent="0.55000000000000004"/>
    <row r="862" s="9" customFormat="1" x14ac:dyDescent="0.55000000000000004"/>
    <row r="863" s="9" customFormat="1" x14ac:dyDescent="0.55000000000000004"/>
    <row r="864" s="9" customFormat="1" x14ac:dyDescent="0.55000000000000004"/>
    <row r="865" s="9" customFormat="1" x14ac:dyDescent="0.55000000000000004"/>
    <row r="866" s="9" customFormat="1" x14ac:dyDescent="0.55000000000000004"/>
    <row r="867" s="9" customFormat="1" x14ac:dyDescent="0.55000000000000004"/>
    <row r="868" s="9" customFormat="1" x14ac:dyDescent="0.55000000000000004"/>
    <row r="869" s="9" customFormat="1" x14ac:dyDescent="0.55000000000000004"/>
    <row r="870" s="9" customFormat="1" x14ac:dyDescent="0.55000000000000004"/>
    <row r="871" s="9" customFormat="1" x14ac:dyDescent="0.55000000000000004"/>
    <row r="872" s="9" customFormat="1" x14ac:dyDescent="0.55000000000000004"/>
    <row r="873" s="9" customFormat="1" x14ac:dyDescent="0.55000000000000004"/>
    <row r="874" s="9" customFormat="1" x14ac:dyDescent="0.55000000000000004"/>
    <row r="875" s="9" customFormat="1" x14ac:dyDescent="0.55000000000000004"/>
    <row r="876" s="9" customFormat="1" x14ac:dyDescent="0.55000000000000004"/>
    <row r="877" s="9" customFormat="1" x14ac:dyDescent="0.55000000000000004"/>
    <row r="878" s="9" customFormat="1" x14ac:dyDescent="0.55000000000000004"/>
    <row r="879" s="9" customFormat="1" x14ac:dyDescent="0.55000000000000004"/>
    <row r="880" s="9" customFormat="1" x14ac:dyDescent="0.55000000000000004"/>
    <row r="881" s="9" customFormat="1" x14ac:dyDescent="0.55000000000000004"/>
    <row r="882" s="9" customFormat="1" x14ac:dyDescent="0.55000000000000004"/>
    <row r="883" s="9" customFormat="1" x14ac:dyDescent="0.55000000000000004"/>
    <row r="884" s="9" customFormat="1" x14ac:dyDescent="0.55000000000000004"/>
    <row r="885" s="9" customFormat="1" x14ac:dyDescent="0.55000000000000004"/>
    <row r="886" s="9" customFormat="1" x14ac:dyDescent="0.55000000000000004"/>
    <row r="887" s="9" customFormat="1" x14ac:dyDescent="0.55000000000000004"/>
    <row r="888" s="9" customFormat="1" x14ac:dyDescent="0.55000000000000004"/>
    <row r="889" s="9" customFormat="1" x14ac:dyDescent="0.55000000000000004"/>
    <row r="890" s="9" customFormat="1" x14ac:dyDescent="0.55000000000000004"/>
    <row r="891" s="9" customFormat="1" x14ac:dyDescent="0.55000000000000004"/>
    <row r="892" s="9" customFormat="1" x14ac:dyDescent="0.55000000000000004"/>
    <row r="893" s="9" customFormat="1" x14ac:dyDescent="0.55000000000000004"/>
    <row r="894" s="9" customFormat="1" x14ac:dyDescent="0.55000000000000004"/>
    <row r="895" s="9" customFormat="1" x14ac:dyDescent="0.55000000000000004"/>
    <row r="896" s="9" customFormat="1" x14ac:dyDescent="0.55000000000000004"/>
    <row r="897" s="9" customFormat="1" x14ac:dyDescent="0.55000000000000004"/>
    <row r="898" s="9" customFormat="1" x14ac:dyDescent="0.55000000000000004"/>
    <row r="899" s="9" customFormat="1" x14ac:dyDescent="0.55000000000000004"/>
    <row r="900" s="9" customFormat="1" x14ac:dyDescent="0.55000000000000004"/>
    <row r="901" s="9" customFormat="1" x14ac:dyDescent="0.55000000000000004"/>
    <row r="902" s="9" customFormat="1" x14ac:dyDescent="0.55000000000000004"/>
    <row r="903" s="9" customFormat="1" x14ac:dyDescent="0.55000000000000004"/>
    <row r="904" s="9" customFormat="1" x14ac:dyDescent="0.55000000000000004"/>
    <row r="905" s="9" customFormat="1" x14ac:dyDescent="0.55000000000000004"/>
    <row r="906" s="9" customFormat="1" x14ac:dyDescent="0.55000000000000004"/>
    <row r="907" s="9" customFormat="1" x14ac:dyDescent="0.55000000000000004"/>
    <row r="908" s="9" customFormat="1" x14ac:dyDescent="0.55000000000000004"/>
    <row r="909" s="9" customFormat="1" x14ac:dyDescent="0.55000000000000004"/>
    <row r="910" s="9" customFormat="1" x14ac:dyDescent="0.55000000000000004"/>
    <row r="911" s="9" customFormat="1" x14ac:dyDescent="0.55000000000000004"/>
    <row r="912" s="9" customFormat="1" x14ac:dyDescent="0.55000000000000004"/>
    <row r="913" s="9" customFormat="1" x14ac:dyDescent="0.55000000000000004"/>
    <row r="914" s="9" customFormat="1" x14ac:dyDescent="0.55000000000000004"/>
    <row r="915" s="9" customFormat="1" x14ac:dyDescent="0.55000000000000004"/>
    <row r="916" s="9" customFormat="1" x14ac:dyDescent="0.55000000000000004"/>
    <row r="917" s="9" customFormat="1" x14ac:dyDescent="0.55000000000000004"/>
    <row r="918" s="9" customFormat="1" x14ac:dyDescent="0.55000000000000004"/>
    <row r="919" s="9" customFormat="1" x14ac:dyDescent="0.55000000000000004"/>
    <row r="920" s="9" customFormat="1" x14ac:dyDescent="0.55000000000000004"/>
    <row r="921" s="9" customFormat="1" x14ac:dyDescent="0.55000000000000004"/>
    <row r="922" s="9" customFormat="1" x14ac:dyDescent="0.55000000000000004"/>
    <row r="923" s="9" customFormat="1" x14ac:dyDescent="0.55000000000000004"/>
    <row r="924" s="9" customFormat="1" x14ac:dyDescent="0.55000000000000004"/>
    <row r="925" s="9" customFormat="1" x14ac:dyDescent="0.55000000000000004"/>
    <row r="926" s="9" customFormat="1" x14ac:dyDescent="0.55000000000000004"/>
    <row r="927" s="9" customFormat="1" x14ac:dyDescent="0.55000000000000004"/>
    <row r="928" s="9" customFormat="1" x14ac:dyDescent="0.55000000000000004"/>
    <row r="929" s="9" customFormat="1" x14ac:dyDescent="0.55000000000000004"/>
    <row r="930" s="9" customFormat="1" x14ac:dyDescent="0.55000000000000004"/>
    <row r="931" s="9" customFormat="1" x14ac:dyDescent="0.55000000000000004"/>
    <row r="932" s="9" customFormat="1" x14ac:dyDescent="0.55000000000000004"/>
    <row r="933" s="9" customFormat="1" x14ac:dyDescent="0.55000000000000004"/>
    <row r="934" s="9" customFormat="1" x14ac:dyDescent="0.55000000000000004"/>
    <row r="935" s="9" customFormat="1" x14ac:dyDescent="0.55000000000000004"/>
    <row r="936" s="9" customFormat="1" x14ac:dyDescent="0.55000000000000004"/>
    <row r="937" s="9" customFormat="1" x14ac:dyDescent="0.55000000000000004"/>
    <row r="938" s="9" customFormat="1" x14ac:dyDescent="0.55000000000000004"/>
    <row r="939" s="9" customFormat="1" x14ac:dyDescent="0.55000000000000004"/>
    <row r="940" s="9" customFormat="1" x14ac:dyDescent="0.55000000000000004"/>
    <row r="941" s="9" customFormat="1" x14ac:dyDescent="0.55000000000000004"/>
    <row r="942" s="9" customFormat="1" x14ac:dyDescent="0.55000000000000004"/>
    <row r="943" s="9" customFormat="1" x14ac:dyDescent="0.55000000000000004"/>
    <row r="944" s="9" customFormat="1" x14ac:dyDescent="0.55000000000000004"/>
    <row r="945" s="9" customFormat="1" x14ac:dyDescent="0.55000000000000004"/>
    <row r="946" s="9" customFormat="1" x14ac:dyDescent="0.55000000000000004"/>
    <row r="947" s="9" customFormat="1" x14ac:dyDescent="0.55000000000000004"/>
    <row r="948" s="9" customFormat="1" x14ac:dyDescent="0.55000000000000004"/>
    <row r="949" s="9" customFormat="1" x14ac:dyDescent="0.55000000000000004"/>
    <row r="950" s="9" customFormat="1" x14ac:dyDescent="0.55000000000000004"/>
    <row r="951" s="9" customFormat="1" x14ac:dyDescent="0.55000000000000004"/>
    <row r="952" s="9" customFormat="1" x14ac:dyDescent="0.55000000000000004"/>
    <row r="953" s="9" customFormat="1" x14ac:dyDescent="0.55000000000000004"/>
    <row r="954" s="9" customFormat="1" x14ac:dyDescent="0.55000000000000004"/>
    <row r="955" s="9" customFormat="1" x14ac:dyDescent="0.55000000000000004"/>
    <row r="956" s="9" customFormat="1" x14ac:dyDescent="0.55000000000000004"/>
    <row r="957" s="9" customFormat="1" x14ac:dyDescent="0.55000000000000004"/>
    <row r="958" s="9" customFormat="1" x14ac:dyDescent="0.55000000000000004"/>
    <row r="959" s="9" customFormat="1" x14ac:dyDescent="0.55000000000000004"/>
    <row r="960" s="9" customFormat="1" x14ac:dyDescent="0.55000000000000004"/>
    <row r="961" s="9" customFormat="1" x14ac:dyDescent="0.55000000000000004"/>
    <row r="962" s="9" customFormat="1" x14ac:dyDescent="0.55000000000000004"/>
    <row r="963" s="9" customFormat="1" x14ac:dyDescent="0.55000000000000004"/>
    <row r="964" s="9" customFormat="1" x14ac:dyDescent="0.55000000000000004"/>
    <row r="965" s="9" customFormat="1" x14ac:dyDescent="0.55000000000000004"/>
    <row r="966" s="9" customFormat="1" x14ac:dyDescent="0.55000000000000004"/>
    <row r="967" s="9" customFormat="1" x14ac:dyDescent="0.55000000000000004"/>
    <row r="968" s="9" customFormat="1" x14ac:dyDescent="0.55000000000000004"/>
    <row r="969" s="9" customFormat="1" x14ac:dyDescent="0.55000000000000004"/>
    <row r="970" s="9" customFormat="1" x14ac:dyDescent="0.55000000000000004"/>
    <row r="971" s="9" customFormat="1" x14ac:dyDescent="0.55000000000000004"/>
    <row r="972" s="9" customFormat="1" x14ac:dyDescent="0.55000000000000004"/>
    <row r="973" s="9" customFormat="1" x14ac:dyDescent="0.55000000000000004"/>
    <row r="974" s="9" customFormat="1" x14ac:dyDescent="0.55000000000000004"/>
    <row r="975" s="9" customFormat="1" x14ac:dyDescent="0.55000000000000004"/>
    <row r="976" s="9" customFormat="1" x14ac:dyDescent="0.55000000000000004"/>
    <row r="977" s="9" customFormat="1" x14ac:dyDescent="0.55000000000000004"/>
    <row r="978" s="9" customFormat="1" x14ac:dyDescent="0.55000000000000004"/>
    <row r="979" s="9" customFormat="1" x14ac:dyDescent="0.55000000000000004"/>
    <row r="980" s="9" customFormat="1" x14ac:dyDescent="0.55000000000000004"/>
    <row r="981" s="9" customFormat="1" x14ac:dyDescent="0.55000000000000004"/>
    <row r="982" s="9" customFormat="1" x14ac:dyDescent="0.55000000000000004"/>
    <row r="983" s="9" customFormat="1" x14ac:dyDescent="0.55000000000000004"/>
    <row r="984" s="9" customFormat="1" x14ac:dyDescent="0.55000000000000004"/>
    <row r="985" s="9" customFormat="1" x14ac:dyDescent="0.55000000000000004"/>
    <row r="986" s="9" customFormat="1" x14ac:dyDescent="0.55000000000000004"/>
    <row r="987" s="9" customFormat="1" x14ac:dyDescent="0.55000000000000004"/>
    <row r="988" s="9" customFormat="1" x14ac:dyDescent="0.55000000000000004"/>
    <row r="989" s="9" customFormat="1" x14ac:dyDescent="0.55000000000000004"/>
    <row r="990" s="9" customFormat="1" x14ac:dyDescent="0.55000000000000004"/>
    <row r="991" s="9" customFormat="1" x14ac:dyDescent="0.55000000000000004"/>
    <row r="992" s="9" customFormat="1" x14ac:dyDescent="0.55000000000000004"/>
    <row r="993" s="9" customFormat="1" x14ac:dyDescent="0.55000000000000004"/>
    <row r="994" s="9" customFormat="1" x14ac:dyDescent="0.55000000000000004"/>
    <row r="995" s="9" customFormat="1" x14ac:dyDescent="0.55000000000000004"/>
    <row r="996" s="9" customFormat="1" x14ac:dyDescent="0.55000000000000004"/>
    <row r="997" s="9" customFormat="1" x14ac:dyDescent="0.55000000000000004"/>
    <row r="998" s="9" customFormat="1" x14ac:dyDescent="0.55000000000000004"/>
    <row r="999" s="9" customFormat="1" x14ac:dyDescent="0.55000000000000004"/>
    <row r="1000" s="9" customFormat="1" x14ac:dyDescent="0.55000000000000004"/>
    <row r="1001" s="9" customFormat="1" x14ac:dyDescent="0.55000000000000004"/>
    <row r="1002" s="9" customFormat="1" x14ac:dyDescent="0.55000000000000004"/>
    <row r="1003" s="9" customFormat="1" x14ac:dyDescent="0.55000000000000004"/>
    <row r="1004" s="9" customFormat="1" x14ac:dyDescent="0.55000000000000004"/>
    <row r="1005" s="9" customFormat="1" x14ac:dyDescent="0.55000000000000004"/>
    <row r="1006" s="9" customFormat="1" x14ac:dyDescent="0.55000000000000004"/>
    <row r="1007" s="9" customFormat="1" x14ac:dyDescent="0.55000000000000004"/>
    <row r="1008" s="9" customFormat="1" x14ac:dyDescent="0.55000000000000004"/>
    <row r="1009" s="9" customFormat="1" x14ac:dyDescent="0.55000000000000004"/>
    <row r="1010" s="9" customFormat="1" x14ac:dyDescent="0.55000000000000004"/>
    <row r="1011" s="9" customFormat="1" x14ac:dyDescent="0.55000000000000004"/>
    <row r="1012" s="9" customFormat="1" x14ac:dyDescent="0.55000000000000004"/>
    <row r="1013" s="9" customFormat="1" x14ac:dyDescent="0.55000000000000004"/>
    <row r="1014" s="9" customFormat="1" x14ac:dyDescent="0.55000000000000004"/>
    <row r="1015" s="9" customFormat="1" x14ac:dyDescent="0.55000000000000004"/>
    <row r="1016" s="9" customFormat="1" x14ac:dyDescent="0.55000000000000004"/>
    <row r="1017" s="9" customFormat="1" x14ac:dyDescent="0.55000000000000004"/>
    <row r="1018" s="9" customFormat="1" x14ac:dyDescent="0.55000000000000004"/>
    <row r="1019" s="9" customFormat="1" x14ac:dyDescent="0.55000000000000004"/>
    <row r="1020" s="9" customFormat="1" x14ac:dyDescent="0.55000000000000004"/>
    <row r="1021" s="9" customFormat="1" x14ac:dyDescent="0.55000000000000004"/>
    <row r="1022" s="9" customFormat="1" x14ac:dyDescent="0.55000000000000004"/>
    <row r="1023" s="9" customFormat="1" x14ac:dyDescent="0.55000000000000004"/>
    <row r="1024" s="9" customFormat="1" x14ac:dyDescent="0.55000000000000004"/>
    <row r="1025" s="9" customFormat="1" x14ac:dyDescent="0.55000000000000004"/>
    <row r="1026" s="9" customFormat="1" x14ac:dyDescent="0.55000000000000004"/>
    <row r="1027" s="9" customFormat="1" x14ac:dyDescent="0.55000000000000004"/>
    <row r="1028" s="9" customFormat="1" x14ac:dyDescent="0.55000000000000004"/>
    <row r="1029" s="9" customFormat="1" x14ac:dyDescent="0.55000000000000004"/>
    <row r="1030" s="9" customFormat="1" x14ac:dyDescent="0.55000000000000004"/>
    <row r="1031" s="9" customFormat="1" x14ac:dyDescent="0.55000000000000004"/>
    <row r="1032" s="9" customFormat="1" x14ac:dyDescent="0.55000000000000004"/>
    <row r="1033" s="9" customFormat="1" x14ac:dyDescent="0.55000000000000004"/>
    <row r="1034" s="9" customFormat="1" x14ac:dyDescent="0.55000000000000004"/>
    <row r="1035" s="9" customFormat="1" x14ac:dyDescent="0.55000000000000004"/>
    <row r="1036" s="9" customFormat="1" x14ac:dyDescent="0.55000000000000004"/>
    <row r="1037" s="9" customFormat="1" x14ac:dyDescent="0.55000000000000004"/>
    <row r="1038" s="9" customFormat="1" x14ac:dyDescent="0.55000000000000004"/>
    <row r="1039" s="9" customFormat="1" x14ac:dyDescent="0.55000000000000004"/>
    <row r="1040" s="9" customFormat="1" x14ac:dyDescent="0.55000000000000004"/>
    <row r="1041" s="9" customFormat="1" x14ac:dyDescent="0.55000000000000004"/>
    <row r="1042" s="9" customFormat="1" x14ac:dyDescent="0.55000000000000004"/>
    <row r="1043" s="9" customFormat="1" x14ac:dyDescent="0.55000000000000004"/>
    <row r="1044" s="9" customFormat="1" x14ac:dyDescent="0.55000000000000004"/>
    <row r="1045" s="9" customFormat="1" x14ac:dyDescent="0.55000000000000004"/>
    <row r="1046" s="9" customFormat="1" x14ac:dyDescent="0.55000000000000004"/>
    <row r="1047" s="9" customFormat="1" x14ac:dyDescent="0.55000000000000004"/>
    <row r="1048" s="9" customFormat="1" x14ac:dyDescent="0.55000000000000004"/>
    <row r="1049" s="9" customFormat="1" x14ac:dyDescent="0.55000000000000004"/>
    <row r="1050" s="9" customFormat="1" x14ac:dyDescent="0.55000000000000004"/>
    <row r="1051" s="9" customFormat="1" x14ac:dyDescent="0.55000000000000004"/>
    <row r="1052" s="9" customFormat="1" x14ac:dyDescent="0.55000000000000004"/>
    <row r="1053" s="9" customFormat="1" x14ac:dyDescent="0.55000000000000004"/>
    <row r="1054" s="9" customFormat="1" x14ac:dyDescent="0.55000000000000004"/>
    <row r="1055" s="9" customFormat="1" x14ac:dyDescent="0.55000000000000004"/>
    <row r="1056" s="9" customFormat="1" x14ac:dyDescent="0.55000000000000004"/>
    <row r="1057" s="9" customFormat="1" x14ac:dyDescent="0.55000000000000004"/>
    <row r="1058" s="9" customFormat="1" x14ac:dyDescent="0.55000000000000004"/>
    <row r="1059" s="9" customFormat="1" x14ac:dyDescent="0.55000000000000004"/>
    <row r="1060" s="9" customFormat="1" x14ac:dyDescent="0.55000000000000004"/>
    <row r="1061" s="9" customFormat="1" x14ac:dyDescent="0.55000000000000004"/>
    <row r="1062" s="9" customFormat="1" x14ac:dyDescent="0.55000000000000004"/>
    <row r="1063" s="9" customFormat="1" x14ac:dyDescent="0.55000000000000004"/>
    <row r="1064" s="9" customFormat="1" x14ac:dyDescent="0.55000000000000004"/>
    <row r="1065" s="9" customFormat="1" x14ac:dyDescent="0.55000000000000004"/>
    <row r="1066" s="9" customFormat="1" x14ac:dyDescent="0.55000000000000004"/>
    <row r="1067" s="9" customFormat="1" x14ac:dyDescent="0.55000000000000004"/>
    <row r="1068" s="9" customFormat="1" x14ac:dyDescent="0.55000000000000004"/>
    <row r="1069" s="9" customFormat="1" x14ac:dyDescent="0.55000000000000004"/>
    <row r="1070" s="9" customFormat="1" x14ac:dyDescent="0.55000000000000004"/>
    <row r="1071" s="9" customFormat="1" x14ac:dyDescent="0.55000000000000004"/>
    <row r="1072" s="9" customFormat="1" x14ac:dyDescent="0.55000000000000004"/>
    <row r="1073" s="9" customFormat="1" x14ac:dyDescent="0.55000000000000004"/>
    <row r="1074" s="9" customFormat="1" x14ac:dyDescent="0.55000000000000004"/>
    <row r="1075" s="9" customFormat="1" x14ac:dyDescent="0.55000000000000004"/>
    <row r="1076" s="9" customFormat="1" x14ac:dyDescent="0.55000000000000004"/>
    <row r="1077" s="9" customFormat="1" x14ac:dyDescent="0.55000000000000004"/>
    <row r="1078" s="9" customFormat="1" x14ac:dyDescent="0.55000000000000004"/>
    <row r="1079" s="9" customFormat="1" x14ac:dyDescent="0.55000000000000004"/>
    <row r="1080" s="9" customFormat="1" x14ac:dyDescent="0.55000000000000004"/>
    <row r="1081" s="9" customFormat="1" x14ac:dyDescent="0.55000000000000004"/>
    <row r="1082" s="9" customFormat="1" x14ac:dyDescent="0.55000000000000004"/>
    <row r="1083" s="9" customFormat="1" x14ac:dyDescent="0.55000000000000004"/>
    <row r="1084" s="9" customFormat="1" x14ac:dyDescent="0.55000000000000004"/>
    <row r="1085" s="9" customFormat="1" x14ac:dyDescent="0.55000000000000004"/>
    <row r="1086" s="9" customFormat="1" x14ac:dyDescent="0.55000000000000004"/>
    <row r="1087" s="9" customFormat="1" x14ac:dyDescent="0.55000000000000004"/>
    <row r="1088" s="9" customFormat="1" x14ac:dyDescent="0.55000000000000004"/>
    <row r="1089" s="9" customFormat="1" x14ac:dyDescent="0.55000000000000004"/>
    <row r="1090" s="9" customFormat="1" x14ac:dyDescent="0.55000000000000004"/>
    <row r="1091" s="9" customFormat="1" x14ac:dyDescent="0.55000000000000004"/>
    <row r="1092" s="9" customFormat="1" x14ac:dyDescent="0.55000000000000004"/>
    <row r="1093" s="9" customFormat="1" x14ac:dyDescent="0.55000000000000004"/>
    <row r="1094" s="9" customFormat="1" x14ac:dyDescent="0.55000000000000004"/>
    <row r="1095" s="9" customFormat="1" x14ac:dyDescent="0.55000000000000004"/>
    <row r="1096" s="9" customFormat="1" x14ac:dyDescent="0.55000000000000004"/>
    <row r="1097" s="9" customFormat="1" x14ac:dyDescent="0.55000000000000004"/>
    <row r="1098" s="9" customFormat="1" x14ac:dyDescent="0.55000000000000004"/>
    <row r="1099" s="9" customFormat="1" x14ac:dyDescent="0.55000000000000004"/>
    <row r="1100" s="9" customFormat="1" x14ac:dyDescent="0.55000000000000004"/>
    <row r="1101" s="9" customFormat="1" x14ac:dyDescent="0.55000000000000004"/>
    <row r="1102" s="9" customFormat="1" x14ac:dyDescent="0.55000000000000004"/>
    <row r="1103" s="9" customFormat="1" x14ac:dyDescent="0.55000000000000004"/>
    <row r="1104" s="9" customFormat="1" x14ac:dyDescent="0.55000000000000004"/>
    <row r="1105" s="9" customFormat="1" x14ac:dyDescent="0.55000000000000004"/>
    <row r="1106" s="9" customFormat="1" x14ac:dyDescent="0.55000000000000004"/>
    <row r="1107" s="9" customFormat="1" x14ac:dyDescent="0.55000000000000004"/>
    <row r="1108" s="9" customFormat="1" x14ac:dyDescent="0.55000000000000004"/>
    <row r="1109" s="9" customFormat="1" x14ac:dyDescent="0.55000000000000004"/>
    <row r="1110" s="9" customFormat="1" x14ac:dyDescent="0.55000000000000004"/>
    <row r="1111" s="9" customFormat="1" x14ac:dyDescent="0.55000000000000004"/>
    <row r="1112" s="9" customFormat="1" x14ac:dyDescent="0.55000000000000004"/>
    <row r="1113" s="9" customFormat="1" x14ac:dyDescent="0.55000000000000004"/>
    <row r="1114" s="9" customFormat="1" x14ac:dyDescent="0.55000000000000004"/>
    <row r="1115" s="9" customFormat="1" x14ac:dyDescent="0.55000000000000004"/>
    <row r="1116" s="9" customFormat="1" x14ac:dyDescent="0.55000000000000004"/>
    <row r="1117" s="9" customFormat="1" x14ac:dyDescent="0.55000000000000004"/>
    <row r="1118" s="9" customFormat="1" x14ac:dyDescent="0.55000000000000004"/>
    <row r="1119" s="9" customFormat="1" x14ac:dyDescent="0.55000000000000004"/>
    <row r="1120" s="9" customFormat="1" x14ac:dyDescent="0.55000000000000004"/>
    <row r="1121" s="9" customFormat="1" x14ac:dyDescent="0.55000000000000004"/>
    <row r="1122" s="9" customFormat="1" x14ac:dyDescent="0.55000000000000004"/>
    <row r="1123" s="9" customFormat="1" x14ac:dyDescent="0.55000000000000004"/>
    <row r="1124" s="9" customFormat="1" x14ac:dyDescent="0.55000000000000004"/>
    <row r="1125" s="9" customFormat="1" x14ac:dyDescent="0.55000000000000004"/>
    <row r="1126" s="9" customFormat="1" x14ac:dyDescent="0.55000000000000004"/>
    <row r="1127" s="9" customFormat="1" x14ac:dyDescent="0.55000000000000004"/>
    <row r="1128" s="9" customFormat="1" x14ac:dyDescent="0.55000000000000004"/>
    <row r="1129" s="9" customFormat="1" x14ac:dyDescent="0.55000000000000004"/>
    <row r="1130" s="9" customFormat="1" x14ac:dyDescent="0.55000000000000004"/>
    <row r="1131" s="9" customFormat="1" x14ac:dyDescent="0.55000000000000004"/>
    <row r="1132" s="9" customFormat="1" x14ac:dyDescent="0.55000000000000004"/>
    <row r="1133" s="9" customFormat="1" x14ac:dyDescent="0.55000000000000004"/>
    <row r="1134" s="9" customFormat="1" x14ac:dyDescent="0.55000000000000004"/>
    <row r="1135" s="9" customFormat="1" x14ac:dyDescent="0.55000000000000004"/>
    <row r="1136" s="9" customFormat="1" x14ac:dyDescent="0.55000000000000004"/>
    <row r="1137" s="9" customFormat="1" x14ac:dyDescent="0.55000000000000004"/>
    <row r="1138" s="9" customFormat="1" x14ac:dyDescent="0.55000000000000004"/>
    <row r="1139" s="9" customFormat="1" x14ac:dyDescent="0.55000000000000004"/>
    <row r="1140" s="9" customFormat="1" x14ac:dyDescent="0.55000000000000004"/>
    <row r="1141" s="9" customFormat="1" x14ac:dyDescent="0.55000000000000004"/>
    <row r="1142" s="9" customFormat="1" x14ac:dyDescent="0.55000000000000004"/>
    <row r="1143" s="9" customFormat="1" x14ac:dyDescent="0.55000000000000004"/>
    <row r="1144" s="9" customFormat="1" x14ac:dyDescent="0.55000000000000004"/>
    <row r="1145" s="9" customFormat="1" x14ac:dyDescent="0.55000000000000004"/>
    <row r="1146" s="9" customFormat="1" x14ac:dyDescent="0.55000000000000004"/>
    <row r="1147" s="9" customFormat="1" x14ac:dyDescent="0.55000000000000004"/>
    <row r="1148" s="9" customFormat="1" x14ac:dyDescent="0.55000000000000004"/>
    <row r="1149" s="9" customFormat="1" x14ac:dyDescent="0.55000000000000004"/>
    <row r="1150" s="9" customFormat="1" x14ac:dyDescent="0.55000000000000004"/>
    <row r="1151" s="9" customFormat="1" x14ac:dyDescent="0.55000000000000004"/>
    <row r="1152" s="9" customFormat="1" x14ac:dyDescent="0.55000000000000004"/>
    <row r="1153" s="9" customFormat="1" x14ac:dyDescent="0.55000000000000004"/>
    <row r="1154" s="9" customFormat="1" x14ac:dyDescent="0.55000000000000004"/>
    <row r="1155" s="9" customFormat="1" x14ac:dyDescent="0.55000000000000004"/>
    <row r="1156" s="9" customFormat="1" x14ac:dyDescent="0.55000000000000004"/>
    <row r="1157" s="9" customFormat="1" x14ac:dyDescent="0.55000000000000004"/>
    <row r="1158" s="9" customFormat="1" x14ac:dyDescent="0.55000000000000004"/>
    <row r="1159" s="9" customFormat="1" x14ac:dyDescent="0.55000000000000004"/>
    <row r="1160" s="9" customFormat="1" x14ac:dyDescent="0.55000000000000004"/>
    <row r="1161" s="9" customFormat="1" x14ac:dyDescent="0.55000000000000004"/>
    <row r="1162" s="9" customFormat="1" x14ac:dyDescent="0.55000000000000004"/>
    <row r="1163" s="9" customFormat="1" x14ac:dyDescent="0.55000000000000004"/>
    <row r="1164" s="9" customFormat="1" x14ac:dyDescent="0.55000000000000004"/>
    <row r="1165" s="9" customFormat="1" x14ac:dyDescent="0.55000000000000004"/>
    <row r="1166" s="9" customFormat="1" x14ac:dyDescent="0.55000000000000004"/>
    <row r="1167" s="9" customFormat="1" x14ac:dyDescent="0.55000000000000004"/>
    <row r="1168" s="9" customFormat="1" x14ac:dyDescent="0.55000000000000004"/>
    <row r="1169" s="9" customFormat="1" x14ac:dyDescent="0.55000000000000004"/>
    <row r="1170" s="9" customFormat="1" x14ac:dyDescent="0.55000000000000004"/>
    <row r="1171" s="9" customFormat="1" x14ac:dyDescent="0.55000000000000004"/>
    <row r="1172" s="9" customFormat="1" x14ac:dyDescent="0.55000000000000004"/>
    <row r="1173" s="9" customFormat="1" x14ac:dyDescent="0.55000000000000004"/>
    <row r="1174" s="9" customFormat="1" x14ac:dyDescent="0.55000000000000004"/>
    <row r="1175" s="9" customFormat="1" x14ac:dyDescent="0.55000000000000004"/>
    <row r="1176" s="9" customFormat="1" x14ac:dyDescent="0.55000000000000004"/>
    <row r="1177" s="9" customFormat="1" x14ac:dyDescent="0.55000000000000004"/>
    <row r="1178" s="9" customFormat="1" x14ac:dyDescent="0.55000000000000004"/>
    <row r="1179" s="9" customFormat="1" x14ac:dyDescent="0.55000000000000004"/>
    <row r="1180" s="9" customFormat="1" x14ac:dyDescent="0.55000000000000004"/>
    <row r="1181" s="9" customFormat="1" x14ac:dyDescent="0.55000000000000004"/>
    <row r="1182" s="9" customFormat="1" x14ac:dyDescent="0.55000000000000004"/>
    <row r="1183" s="9" customFormat="1" x14ac:dyDescent="0.55000000000000004"/>
    <row r="1184" s="9" customFormat="1" x14ac:dyDescent="0.55000000000000004"/>
    <row r="1185" s="9" customFormat="1" x14ac:dyDescent="0.55000000000000004"/>
    <row r="1186" s="9" customFormat="1" x14ac:dyDescent="0.55000000000000004"/>
    <row r="1187" s="9" customFormat="1" x14ac:dyDescent="0.55000000000000004"/>
    <row r="1188" s="9" customFormat="1" x14ac:dyDescent="0.55000000000000004"/>
    <row r="1189" s="9" customFormat="1" x14ac:dyDescent="0.55000000000000004"/>
    <row r="1190" s="9" customFormat="1" x14ac:dyDescent="0.55000000000000004"/>
    <row r="1191" s="9" customFormat="1" x14ac:dyDescent="0.55000000000000004"/>
    <row r="1192" s="9" customFormat="1" x14ac:dyDescent="0.55000000000000004"/>
    <row r="1193" s="9" customFormat="1" x14ac:dyDescent="0.55000000000000004"/>
    <row r="1194" s="9" customFormat="1" x14ac:dyDescent="0.55000000000000004"/>
    <row r="1195" s="9" customFormat="1" x14ac:dyDescent="0.55000000000000004"/>
    <row r="1196" s="9" customFormat="1" x14ac:dyDescent="0.55000000000000004"/>
    <row r="1197" s="9" customFormat="1" x14ac:dyDescent="0.55000000000000004"/>
    <row r="1198" s="9" customFormat="1" x14ac:dyDescent="0.55000000000000004"/>
    <row r="1199" s="9" customFormat="1" x14ac:dyDescent="0.55000000000000004"/>
    <row r="1200" s="9" customFormat="1" x14ac:dyDescent="0.55000000000000004"/>
    <row r="1201" s="9" customFormat="1" x14ac:dyDescent="0.55000000000000004"/>
    <row r="1202" s="9" customFormat="1" x14ac:dyDescent="0.55000000000000004"/>
    <row r="1203" s="9" customFormat="1" x14ac:dyDescent="0.55000000000000004"/>
    <row r="1204" s="9" customFormat="1" x14ac:dyDescent="0.55000000000000004"/>
    <row r="1205" s="9" customFormat="1" x14ac:dyDescent="0.55000000000000004"/>
    <row r="1206" s="9" customFormat="1" x14ac:dyDescent="0.55000000000000004"/>
    <row r="1207" s="9" customFormat="1" x14ac:dyDescent="0.55000000000000004"/>
    <row r="1208" s="9" customFormat="1" x14ac:dyDescent="0.55000000000000004"/>
    <row r="1209" s="9" customFormat="1" x14ac:dyDescent="0.55000000000000004"/>
    <row r="1210" s="9" customFormat="1" x14ac:dyDescent="0.55000000000000004"/>
    <row r="1211" s="9" customFormat="1" x14ac:dyDescent="0.55000000000000004"/>
    <row r="1212" s="9" customFormat="1" x14ac:dyDescent="0.55000000000000004"/>
    <row r="1213" s="9" customFormat="1" x14ac:dyDescent="0.55000000000000004"/>
    <row r="1214" s="9" customFormat="1" x14ac:dyDescent="0.55000000000000004"/>
    <row r="1215" s="9" customFormat="1" x14ac:dyDescent="0.55000000000000004"/>
    <row r="1216" s="9" customFormat="1" x14ac:dyDescent="0.55000000000000004"/>
    <row r="1217" s="9" customFormat="1" x14ac:dyDescent="0.55000000000000004"/>
    <row r="1218" s="9" customFormat="1" x14ac:dyDescent="0.55000000000000004"/>
    <row r="1219" s="9" customFormat="1" x14ac:dyDescent="0.55000000000000004"/>
    <row r="1220" s="9" customFormat="1" x14ac:dyDescent="0.55000000000000004"/>
    <row r="1221" s="9" customFormat="1" x14ac:dyDescent="0.55000000000000004"/>
    <row r="1222" s="9" customFormat="1" x14ac:dyDescent="0.55000000000000004"/>
    <row r="1223" s="9" customFormat="1" x14ac:dyDescent="0.55000000000000004"/>
    <row r="1224" s="9" customFormat="1" x14ac:dyDescent="0.55000000000000004"/>
    <row r="1225" s="9" customFormat="1" x14ac:dyDescent="0.55000000000000004"/>
    <row r="1226" s="9" customFormat="1" x14ac:dyDescent="0.55000000000000004"/>
    <row r="1227" s="9" customFormat="1" x14ac:dyDescent="0.55000000000000004"/>
    <row r="1228" s="9" customFormat="1" x14ac:dyDescent="0.55000000000000004"/>
    <row r="1229" s="9" customFormat="1" x14ac:dyDescent="0.55000000000000004"/>
    <row r="1230" s="9" customFormat="1" x14ac:dyDescent="0.55000000000000004"/>
    <row r="1231" s="9" customFormat="1" x14ac:dyDescent="0.55000000000000004"/>
    <row r="1232" s="9" customFormat="1" x14ac:dyDescent="0.55000000000000004"/>
    <row r="1233" s="9" customFormat="1" x14ac:dyDescent="0.55000000000000004"/>
    <row r="1234" s="9" customFormat="1" x14ac:dyDescent="0.55000000000000004"/>
    <row r="1235" s="9" customFormat="1" x14ac:dyDescent="0.55000000000000004"/>
    <row r="1236" s="9" customFormat="1" x14ac:dyDescent="0.55000000000000004"/>
    <row r="1237" s="9" customFormat="1" x14ac:dyDescent="0.55000000000000004"/>
    <row r="1238" s="9" customFormat="1" x14ac:dyDescent="0.55000000000000004"/>
    <row r="1239" s="9" customFormat="1" x14ac:dyDescent="0.55000000000000004"/>
    <row r="1240" s="9" customFormat="1" x14ac:dyDescent="0.55000000000000004"/>
    <row r="1241" s="9" customFormat="1" x14ac:dyDescent="0.55000000000000004"/>
    <row r="1242" s="9" customFormat="1" x14ac:dyDescent="0.55000000000000004"/>
    <row r="1243" s="9" customFormat="1" x14ac:dyDescent="0.55000000000000004"/>
    <row r="1244" s="9" customFormat="1" x14ac:dyDescent="0.55000000000000004"/>
    <row r="1245" s="9" customFormat="1" x14ac:dyDescent="0.55000000000000004"/>
    <row r="1246" s="9" customFormat="1" x14ac:dyDescent="0.55000000000000004"/>
    <row r="1247" s="9" customFormat="1" x14ac:dyDescent="0.55000000000000004"/>
    <row r="1248" s="9" customFormat="1" x14ac:dyDescent="0.55000000000000004"/>
    <row r="1249" s="9" customFormat="1" x14ac:dyDescent="0.55000000000000004"/>
    <row r="1250" s="9" customFormat="1" x14ac:dyDescent="0.55000000000000004"/>
    <row r="1251" s="9" customFormat="1" x14ac:dyDescent="0.55000000000000004"/>
    <row r="1252" s="9" customFormat="1" x14ac:dyDescent="0.55000000000000004"/>
    <row r="1253" s="9" customFormat="1" x14ac:dyDescent="0.55000000000000004"/>
    <row r="1254" s="9" customFormat="1" x14ac:dyDescent="0.55000000000000004"/>
    <row r="1255" s="9" customFormat="1" x14ac:dyDescent="0.55000000000000004"/>
    <row r="1256" s="9" customFormat="1" x14ac:dyDescent="0.55000000000000004"/>
    <row r="1257" s="9" customFormat="1" x14ac:dyDescent="0.55000000000000004"/>
    <row r="1258" s="9" customFormat="1" x14ac:dyDescent="0.55000000000000004"/>
    <row r="1259" s="9" customFormat="1" x14ac:dyDescent="0.55000000000000004"/>
    <row r="1260" s="9" customFormat="1" x14ac:dyDescent="0.55000000000000004"/>
    <row r="1261" s="9" customFormat="1" x14ac:dyDescent="0.55000000000000004"/>
    <row r="1262" s="9" customFormat="1" x14ac:dyDescent="0.55000000000000004"/>
    <row r="1263" s="9" customFormat="1" x14ac:dyDescent="0.55000000000000004"/>
    <row r="1264" s="9" customFormat="1" x14ac:dyDescent="0.55000000000000004"/>
    <row r="1265" s="9" customFormat="1" x14ac:dyDescent="0.55000000000000004"/>
    <row r="1266" s="9" customFormat="1" x14ac:dyDescent="0.55000000000000004"/>
    <row r="1267" s="9" customFormat="1" x14ac:dyDescent="0.55000000000000004"/>
    <row r="1268" s="9" customFormat="1" x14ac:dyDescent="0.55000000000000004"/>
    <row r="1269" s="9" customFormat="1" x14ac:dyDescent="0.55000000000000004"/>
    <row r="1270" s="9" customFormat="1" x14ac:dyDescent="0.55000000000000004"/>
    <row r="1271" s="9" customFormat="1" x14ac:dyDescent="0.55000000000000004"/>
    <row r="1272" s="9" customFormat="1" x14ac:dyDescent="0.55000000000000004"/>
    <row r="1273" s="9" customFormat="1" x14ac:dyDescent="0.55000000000000004"/>
    <row r="1274" s="9" customFormat="1" x14ac:dyDescent="0.55000000000000004"/>
    <row r="1275" s="9" customFormat="1" x14ac:dyDescent="0.55000000000000004"/>
    <row r="1276" s="9" customFormat="1" x14ac:dyDescent="0.55000000000000004"/>
    <row r="1277" s="9" customFormat="1" x14ac:dyDescent="0.55000000000000004"/>
    <row r="1278" s="9" customFormat="1" x14ac:dyDescent="0.55000000000000004"/>
    <row r="1279" s="9" customFormat="1" x14ac:dyDescent="0.55000000000000004"/>
    <row r="1280" s="9" customFormat="1" x14ac:dyDescent="0.55000000000000004"/>
    <row r="1281" s="9" customFormat="1" x14ac:dyDescent="0.55000000000000004"/>
    <row r="1282" s="9" customFormat="1" x14ac:dyDescent="0.55000000000000004"/>
    <row r="1283" s="9" customFormat="1" x14ac:dyDescent="0.55000000000000004"/>
    <row r="1284" s="9" customFormat="1" x14ac:dyDescent="0.55000000000000004"/>
    <row r="1285" s="9" customFormat="1" x14ac:dyDescent="0.55000000000000004"/>
    <row r="1286" s="9" customFormat="1" x14ac:dyDescent="0.55000000000000004"/>
    <row r="1287" s="9" customFormat="1" x14ac:dyDescent="0.55000000000000004"/>
    <row r="1288" s="9" customFormat="1" x14ac:dyDescent="0.55000000000000004"/>
    <row r="1289" s="9" customFormat="1" x14ac:dyDescent="0.55000000000000004"/>
    <row r="1290" s="9" customFormat="1" x14ac:dyDescent="0.55000000000000004"/>
    <row r="1291" s="9" customFormat="1" x14ac:dyDescent="0.55000000000000004"/>
    <row r="1292" s="9" customFormat="1" x14ac:dyDescent="0.55000000000000004"/>
    <row r="1293" s="9" customFormat="1" x14ac:dyDescent="0.55000000000000004"/>
    <row r="1294" s="9" customFormat="1" x14ac:dyDescent="0.55000000000000004"/>
    <row r="1295" s="9" customFormat="1" x14ac:dyDescent="0.55000000000000004"/>
    <row r="1296" s="9" customFormat="1" x14ac:dyDescent="0.55000000000000004"/>
    <row r="1297" s="9" customFormat="1" x14ac:dyDescent="0.55000000000000004"/>
    <row r="1298" s="9" customFormat="1" x14ac:dyDescent="0.55000000000000004"/>
    <row r="1299" s="9" customFormat="1" x14ac:dyDescent="0.55000000000000004"/>
    <row r="1300" s="9" customFormat="1" x14ac:dyDescent="0.55000000000000004"/>
    <row r="1301" s="9" customFormat="1" x14ac:dyDescent="0.55000000000000004"/>
    <row r="1302" s="9" customFormat="1" x14ac:dyDescent="0.55000000000000004"/>
    <row r="1303" s="9" customFormat="1" x14ac:dyDescent="0.55000000000000004"/>
    <row r="1304" s="9" customFormat="1" x14ac:dyDescent="0.55000000000000004"/>
    <row r="1305" s="9" customFormat="1" x14ac:dyDescent="0.55000000000000004"/>
    <row r="1306" s="9" customFormat="1" x14ac:dyDescent="0.55000000000000004"/>
    <row r="1307" s="9" customFormat="1" x14ac:dyDescent="0.55000000000000004"/>
    <row r="1308" s="9" customFormat="1" x14ac:dyDescent="0.55000000000000004"/>
    <row r="1309" s="9" customFormat="1" x14ac:dyDescent="0.55000000000000004"/>
    <row r="1310" s="9" customFormat="1" x14ac:dyDescent="0.55000000000000004"/>
    <row r="1311" s="9" customFormat="1" x14ac:dyDescent="0.55000000000000004"/>
    <row r="1312" s="9" customFormat="1" x14ac:dyDescent="0.55000000000000004"/>
    <row r="1313" s="9" customFormat="1" x14ac:dyDescent="0.55000000000000004"/>
    <row r="1314" s="9" customFormat="1" x14ac:dyDescent="0.55000000000000004"/>
    <row r="1315" s="9" customFormat="1" x14ac:dyDescent="0.55000000000000004"/>
    <row r="1316" s="9" customFormat="1" x14ac:dyDescent="0.55000000000000004"/>
    <row r="1317" s="9" customFormat="1" x14ac:dyDescent="0.55000000000000004"/>
    <row r="1318" s="9" customFormat="1" x14ac:dyDescent="0.55000000000000004"/>
    <row r="1319" s="9" customFormat="1" x14ac:dyDescent="0.55000000000000004"/>
    <row r="1320" s="9" customFormat="1" x14ac:dyDescent="0.55000000000000004"/>
    <row r="1321" s="9" customFormat="1" x14ac:dyDescent="0.55000000000000004"/>
    <row r="1322" s="9" customFormat="1" x14ac:dyDescent="0.55000000000000004"/>
    <row r="1323" s="9" customFormat="1" x14ac:dyDescent="0.55000000000000004"/>
    <row r="1324" s="9" customFormat="1" x14ac:dyDescent="0.55000000000000004"/>
    <row r="1325" s="9" customFormat="1" x14ac:dyDescent="0.55000000000000004"/>
    <row r="1326" s="9" customFormat="1" x14ac:dyDescent="0.55000000000000004"/>
    <row r="1327" s="9" customFormat="1" x14ac:dyDescent="0.55000000000000004"/>
    <row r="1328" s="9" customFormat="1" x14ac:dyDescent="0.55000000000000004"/>
    <row r="1329" s="9" customFormat="1" x14ac:dyDescent="0.55000000000000004"/>
    <row r="1330" s="9" customFormat="1" x14ac:dyDescent="0.55000000000000004"/>
    <row r="1331" s="9" customFormat="1" x14ac:dyDescent="0.55000000000000004"/>
    <row r="1332" s="9" customFormat="1" x14ac:dyDescent="0.55000000000000004"/>
    <row r="1333" s="9" customFormat="1" x14ac:dyDescent="0.55000000000000004"/>
    <row r="1334" s="9" customFormat="1" x14ac:dyDescent="0.55000000000000004"/>
    <row r="1335" s="9" customFormat="1" x14ac:dyDescent="0.55000000000000004"/>
    <row r="1336" s="9" customFormat="1" x14ac:dyDescent="0.55000000000000004"/>
    <row r="1337" s="9" customFormat="1" x14ac:dyDescent="0.55000000000000004"/>
    <row r="1338" s="9" customFormat="1" x14ac:dyDescent="0.55000000000000004"/>
    <row r="1339" s="9" customFormat="1" x14ac:dyDescent="0.55000000000000004"/>
    <row r="1340" s="9" customFormat="1" x14ac:dyDescent="0.55000000000000004"/>
    <row r="1341" s="9" customFormat="1" x14ac:dyDescent="0.55000000000000004"/>
    <row r="1342" s="9" customFormat="1" x14ac:dyDescent="0.55000000000000004"/>
    <row r="1343" s="9" customFormat="1" x14ac:dyDescent="0.55000000000000004"/>
    <row r="1344" s="9" customFormat="1" x14ac:dyDescent="0.55000000000000004"/>
    <row r="1345" s="9" customFormat="1" x14ac:dyDescent="0.55000000000000004"/>
    <row r="1346" s="9" customFormat="1" x14ac:dyDescent="0.55000000000000004"/>
    <row r="1347" s="9" customFormat="1" x14ac:dyDescent="0.55000000000000004"/>
    <row r="1348" s="9" customFormat="1" x14ac:dyDescent="0.55000000000000004"/>
    <row r="1349" s="9" customFormat="1" x14ac:dyDescent="0.55000000000000004"/>
    <row r="1350" s="9" customFormat="1" x14ac:dyDescent="0.55000000000000004"/>
    <row r="1351" s="9" customFormat="1" x14ac:dyDescent="0.55000000000000004"/>
    <row r="1352" s="9" customFormat="1" x14ac:dyDescent="0.55000000000000004"/>
    <row r="1353" s="9" customFormat="1" x14ac:dyDescent="0.55000000000000004"/>
    <row r="1354" s="9" customFormat="1" x14ac:dyDescent="0.55000000000000004"/>
    <row r="1355" s="9" customFormat="1" x14ac:dyDescent="0.55000000000000004"/>
    <row r="1356" s="9" customFormat="1" x14ac:dyDescent="0.55000000000000004"/>
    <row r="1357" s="9" customFormat="1" x14ac:dyDescent="0.55000000000000004"/>
    <row r="1358" s="9" customFormat="1" x14ac:dyDescent="0.55000000000000004"/>
    <row r="1359" s="9" customFormat="1" x14ac:dyDescent="0.55000000000000004"/>
    <row r="1360" s="9" customFormat="1" x14ac:dyDescent="0.55000000000000004"/>
    <row r="1361" s="9" customFormat="1" x14ac:dyDescent="0.55000000000000004"/>
    <row r="1362" s="9" customFormat="1" x14ac:dyDescent="0.55000000000000004"/>
    <row r="1363" s="9" customFormat="1" x14ac:dyDescent="0.55000000000000004"/>
    <row r="1364" s="9" customFormat="1" x14ac:dyDescent="0.55000000000000004"/>
    <row r="1365" s="9" customFormat="1" x14ac:dyDescent="0.55000000000000004"/>
    <row r="1366" s="9" customFormat="1" x14ac:dyDescent="0.55000000000000004"/>
    <row r="1367" s="9" customFormat="1" x14ac:dyDescent="0.55000000000000004"/>
    <row r="1368" s="9" customFormat="1" x14ac:dyDescent="0.55000000000000004"/>
    <row r="1369" s="9" customFormat="1" x14ac:dyDescent="0.55000000000000004"/>
    <row r="1370" s="9" customFormat="1" x14ac:dyDescent="0.55000000000000004"/>
    <row r="1371" s="9" customFormat="1" x14ac:dyDescent="0.55000000000000004"/>
    <row r="1372" s="9" customFormat="1" x14ac:dyDescent="0.55000000000000004"/>
    <row r="1373" s="9" customFormat="1" x14ac:dyDescent="0.55000000000000004"/>
    <row r="1374" s="9" customFormat="1" x14ac:dyDescent="0.55000000000000004"/>
    <row r="1375" s="9" customFormat="1" x14ac:dyDescent="0.55000000000000004"/>
    <row r="1376" s="9" customFormat="1" x14ac:dyDescent="0.55000000000000004"/>
    <row r="1377" s="9" customFormat="1" x14ac:dyDescent="0.55000000000000004"/>
    <row r="1378" s="9" customFormat="1" x14ac:dyDescent="0.55000000000000004"/>
    <row r="1379" s="9" customFormat="1" x14ac:dyDescent="0.55000000000000004"/>
    <row r="1380" s="9" customFormat="1" x14ac:dyDescent="0.55000000000000004"/>
    <row r="1381" s="9" customFormat="1" x14ac:dyDescent="0.55000000000000004"/>
    <row r="1382" s="9" customFormat="1" x14ac:dyDescent="0.55000000000000004"/>
    <row r="1383" s="9" customFormat="1" x14ac:dyDescent="0.55000000000000004"/>
    <row r="1384" s="9" customFormat="1" x14ac:dyDescent="0.55000000000000004"/>
    <row r="1385" s="9" customFormat="1" x14ac:dyDescent="0.55000000000000004"/>
    <row r="1386" s="9" customFormat="1" x14ac:dyDescent="0.55000000000000004"/>
    <row r="1387" s="9" customFormat="1" x14ac:dyDescent="0.55000000000000004"/>
    <row r="1388" s="9" customFormat="1" x14ac:dyDescent="0.55000000000000004"/>
    <row r="1389" s="9" customFormat="1" x14ac:dyDescent="0.55000000000000004"/>
    <row r="1390" s="9" customFormat="1" x14ac:dyDescent="0.55000000000000004"/>
    <row r="1391" s="9" customFormat="1" x14ac:dyDescent="0.55000000000000004"/>
    <row r="1392" s="9" customFormat="1" x14ac:dyDescent="0.55000000000000004"/>
    <row r="1393" s="9" customFormat="1" x14ac:dyDescent="0.55000000000000004"/>
    <row r="1394" s="9" customFormat="1" x14ac:dyDescent="0.55000000000000004"/>
    <row r="1395" s="9" customFormat="1" x14ac:dyDescent="0.55000000000000004"/>
    <row r="1396" s="9" customFormat="1" x14ac:dyDescent="0.55000000000000004"/>
    <row r="1397" s="9" customFormat="1" x14ac:dyDescent="0.55000000000000004"/>
    <row r="1398" s="9" customFormat="1" x14ac:dyDescent="0.55000000000000004"/>
    <row r="1399" s="9" customFormat="1" x14ac:dyDescent="0.55000000000000004"/>
    <row r="1400" s="9" customFormat="1" x14ac:dyDescent="0.55000000000000004"/>
    <row r="1401" s="9" customFormat="1" x14ac:dyDescent="0.55000000000000004"/>
    <row r="1402" s="9" customFormat="1" x14ac:dyDescent="0.55000000000000004"/>
    <row r="1403" s="9" customFormat="1" x14ac:dyDescent="0.55000000000000004"/>
    <row r="1404" s="9" customFormat="1" x14ac:dyDescent="0.55000000000000004"/>
    <row r="1405" s="9" customFormat="1" x14ac:dyDescent="0.55000000000000004"/>
    <row r="1406" s="9" customFormat="1" x14ac:dyDescent="0.55000000000000004"/>
    <row r="1407" s="9" customFormat="1" x14ac:dyDescent="0.55000000000000004"/>
    <row r="1408" s="9" customFormat="1" x14ac:dyDescent="0.55000000000000004"/>
    <row r="1409" s="9" customFormat="1" x14ac:dyDescent="0.55000000000000004"/>
    <row r="1410" s="9" customFormat="1" x14ac:dyDescent="0.55000000000000004"/>
    <row r="1411" s="9" customFormat="1" x14ac:dyDescent="0.55000000000000004"/>
    <row r="1412" s="9" customFormat="1" x14ac:dyDescent="0.55000000000000004"/>
    <row r="1413" s="9" customFormat="1" x14ac:dyDescent="0.55000000000000004"/>
    <row r="1414" s="9" customFormat="1" x14ac:dyDescent="0.55000000000000004"/>
    <row r="1415" s="9" customFormat="1" x14ac:dyDescent="0.55000000000000004"/>
    <row r="1416" s="9" customFormat="1" x14ac:dyDescent="0.55000000000000004"/>
    <row r="1417" s="9" customFormat="1" x14ac:dyDescent="0.55000000000000004"/>
    <row r="1418" s="9" customFormat="1" x14ac:dyDescent="0.55000000000000004"/>
    <row r="1419" s="9" customFormat="1" x14ac:dyDescent="0.55000000000000004"/>
    <row r="1420" s="9" customFormat="1" x14ac:dyDescent="0.55000000000000004"/>
    <row r="1421" s="9" customFormat="1" x14ac:dyDescent="0.55000000000000004"/>
    <row r="1422" s="9" customFormat="1" x14ac:dyDescent="0.55000000000000004"/>
    <row r="1423" s="9" customFormat="1" x14ac:dyDescent="0.55000000000000004"/>
    <row r="1424" s="9" customFormat="1" x14ac:dyDescent="0.55000000000000004"/>
    <row r="1425" s="9" customFormat="1" x14ac:dyDescent="0.55000000000000004"/>
    <row r="1426" s="9" customFormat="1" x14ac:dyDescent="0.55000000000000004"/>
    <row r="1427" s="9" customFormat="1" x14ac:dyDescent="0.55000000000000004"/>
    <row r="1428" s="9" customFormat="1" x14ac:dyDescent="0.55000000000000004"/>
    <row r="1429" s="9" customFormat="1" x14ac:dyDescent="0.55000000000000004"/>
    <row r="1430" s="9" customFormat="1" x14ac:dyDescent="0.55000000000000004"/>
    <row r="1431" s="9" customFormat="1" x14ac:dyDescent="0.55000000000000004"/>
    <row r="1432" s="9" customFormat="1" x14ac:dyDescent="0.55000000000000004"/>
    <row r="1433" s="9" customFormat="1" x14ac:dyDescent="0.55000000000000004"/>
    <row r="1434" s="9" customFormat="1" x14ac:dyDescent="0.55000000000000004"/>
    <row r="1435" s="9" customFormat="1" x14ac:dyDescent="0.55000000000000004"/>
    <row r="1436" s="9" customFormat="1" x14ac:dyDescent="0.55000000000000004"/>
    <row r="1437" s="9" customFormat="1" x14ac:dyDescent="0.55000000000000004"/>
    <row r="1438" s="9" customFormat="1" x14ac:dyDescent="0.55000000000000004"/>
    <row r="1439" s="9" customFormat="1" x14ac:dyDescent="0.55000000000000004"/>
    <row r="1440" s="9" customFormat="1" x14ac:dyDescent="0.55000000000000004"/>
    <row r="1441" s="9" customFormat="1" x14ac:dyDescent="0.55000000000000004"/>
    <row r="1442" s="9" customFormat="1" x14ac:dyDescent="0.55000000000000004"/>
    <row r="1443" s="9" customFormat="1" x14ac:dyDescent="0.55000000000000004"/>
    <row r="1444" s="9" customFormat="1" x14ac:dyDescent="0.55000000000000004"/>
    <row r="1445" s="9" customFormat="1" x14ac:dyDescent="0.55000000000000004"/>
    <row r="1446" s="9" customFormat="1" x14ac:dyDescent="0.55000000000000004"/>
    <row r="1447" s="9" customFormat="1" x14ac:dyDescent="0.55000000000000004"/>
    <row r="1448" s="9" customFormat="1" x14ac:dyDescent="0.55000000000000004"/>
    <row r="1449" s="9" customFormat="1" x14ac:dyDescent="0.55000000000000004"/>
    <row r="1450" s="9" customFormat="1" x14ac:dyDescent="0.55000000000000004"/>
    <row r="1451" s="9" customFormat="1" x14ac:dyDescent="0.55000000000000004"/>
    <row r="1452" s="9" customFormat="1" x14ac:dyDescent="0.55000000000000004"/>
    <row r="1453" s="9" customFormat="1" x14ac:dyDescent="0.55000000000000004"/>
    <row r="1454" s="9" customFormat="1" x14ac:dyDescent="0.55000000000000004"/>
    <row r="1455" s="9" customFormat="1" x14ac:dyDescent="0.55000000000000004"/>
    <row r="1456" s="9" customFormat="1" x14ac:dyDescent="0.55000000000000004"/>
    <row r="1457" s="9" customFormat="1" x14ac:dyDescent="0.55000000000000004"/>
    <row r="1458" s="9" customFormat="1" x14ac:dyDescent="0.55000000000000004"/>
    <row r="1459" s="9" customFormat="1" x14ac:dyDescent="0.55000000000000004"/>
    <row r="1460" s="9" customFormat="1" x14ac:dyDescent="0.55000000000000004"/>
    <row r="1461" s="9" customFormat="1" x14ac:dyDescent="0.55000000000000004"/>
    <row r="1462" s="9" customFormat="1" x14ac:dyDescent="0.55000000000000004"/>
    <row r="1463" s="9" customFormat="1" x14ac:dyDescent="0.55000000000000004"/>
    <row r="1464" s="9" customFormat="1" x14ac:dyDescent="0.55000000000000004"/>
    <row r="1465" s="9" customFormat="1" x14ac:dyDescent="0.55000000000000004"/>
    <row r="1466" s="9" customFormat="1" x14ac:dyDescent="0.55000000000000004"/>
    <row r="1467" s="9" customFormat="1" x14ac:dyDescent="0.55000000000000004"/>
    <row r="1468" s="9" customFormat="1" x14ac:dyDescent="0.55000000000000004"/>
    <row r="1469" s="9" customFormat="1" x14ac:dyDescent="0.55000000000000004"/>
    <row r="1470" s="9" customFormat="1" x14ac:dyDescent="0.55000000000000004"/>
    <row r="1471" s="9" customFormat="1" x14ac:dyDescent="0.55000000000000004"/>
    <row r="1472" s="9" customFormat="1" x14ac:dyDescent="0.55000000000000004"/>
    <row r="1473" s="9" customFormat="1" x14ac:dyDescent="0.55000000000000004"/>
    <row r="1474" s="9" customFormat="1" x14ac:dyDescent="0.55000000000000004"/>
    <row r="1475" s="9" customFormat="1" x14ac:dyDescent="0.55000000000000004"/>
    <row r="1476" s="9" customFormat="1" x14ac:dyDescent="0.55000000000000004"/>
    <row r="1477" s="9" customFormat="1" x14ac:dyDescent="0.55000000000000004"/>
    <row r="1478" s="9" customFormat="1" x14ac:dyDescent="0.55000000000000004"/>
    <row r="1479" s="9" customFormat="1" x14ac:dyDescent="0.55000000000000004"/>
    <row r="1480" s="9" customFormat="1" x14ac:dyDescent="0.55000000000000004"/>
    <row r="1481" s="9" customFormat="1" x14ac:dyDescent="0.55000000000000004"/>
    <row r="1482" s="9" customFormat="1" x14ac:dyDescent="0.55000000000000004"/>
    <row r="1483" s="9" customFormat="1" x14ac:dyDescent="0.55000000000000004"/>
    <row r="1484" s="9" customFormat="1" x14ac:dyDescent="0.55000000000000004"/>
    <row r="1485" s="9" customFormat="1" x14ac:dyDescent="0.55000000000000004"/>
    <row r="1486" s="9" customFormat="1" x14ac:dyDescent="0.55000000000000004"/>
    <row r="1487" s="9" customFormat="1" x14ac:dyDescent="0.55000000000000004"/>
    <row r="1488" s="9" customFormat="1" x14ac:dyDescent="0.55000000000000004"/>
    <row r="1489" s="9" customFormat="1" x14ac:dyDescent="0.55000000000000004"/>
    <row r="1490" s="9" customFormat="1" x14ac:dyDescent="0.55000000000000004"/>
    <row r="1491" s="9" customFormat="1" x14ac:dyDescent="0.55000000000000004"/>
    <row r="1492" s="9" customFormat="1" x14ac:dyDescent="0.55000000000000004"/>
    <row r="1493" s="9" customFormat="1" x14ac:dyDescent="0.55000000000000004"/>
    <row r="1494" s="9" customFormat="1" x14ac:dyDescent="0.55000000000000004"/>
    <row r="1495" s="9" customFormat="1" x14ac:dyDescent="0.55000000000000004"/>
    <row r="1496" s="9" customFormat="1" x14ac:dyDescent="0.55000000000000004"/>
    <row r="1497" s="9" customFormat="1" x14ac:dyDescent="0.55000000000000004"/>
    <row r="1498" s="9" customFormat="1" x14ac:dyDescent="0.55000000000000004"/>
    <row r="1499" s="9" customFormat="1" x14ac:dyDescent="0.55000000000000004"/>
    <row r="1500" s="9" customFormat="1" x14ac:dyDescent="0.55000000000000004"/>
    <row r="1501" s="9" customFormat="1" x14ac:dyDescent="0.55000000000000004"/>
    <row r="1502" s="9" customFormat="1" x14ac:dyDescent="0.55000000000000004"/>
    <row r="1503" s="9" customFormat="1" x14ac:dyDescent="0.55000000000000004"/>
    <row r="1504" s="9" customFormat="1" x14ac:dyDescent="0.55000000000000004"/>
    <row r="1505" s="9" customFormat="1" x14ac:dyDescent="0.55000000000000004"/>
    <row r="1506" s="9" customFormat="1" x14ac:dyDescent="0.55000000000000004"/>
    <row r="1507" s="9" customFormat="1" x14ac:dyDescent="0.55000000000000004"/>
    <row r="1508" s="9" customFormat="1" x14ac:dyDescent="0.55000000000000004"/>
    <row r="1509" s="9" customFormat="1" x14ac:dyDescent="0.55000000000000004"/>
    <row r="1510" s="9" customFormat="1" x14ac:dyDescent="0.55000000000000004"/>
    <row r="1511" s="9" customFormat="1" x14ac:dyDescent="0.55000000000000004"/>
    <row r="1512" s="9" customFormat="1" x14ac:dyDescent="0.55000000000000004"/>
    <row r="1513" s="9" customFormat="1" x14ac:dyDescent="0.55000000000000004"/>
    <row r="1514" s="9" customFormat="1" x14ac:dyDescent="0.55000000000000004"/>
    <row r="1515" s="9" customFormat="1" x14ac:dyDescent="0.55000000000000004"/>
    <row r="1516" s="9" customFormat="1" x14ac:dyDescent="0.55000000000000004"/>
    <row r="1517" s="9" customFormat="1" x14ac:dyDescent="0.55000000000000004"/>
    <row r="1518" s="9" customFormat="1" x14ac:dyDescent="0.55000000000000004"/>
    <row r="1519" s="9" customFormat="1" x14ac:dyDescent="0.55000000000000004"/>
    <row r="1520" s="9" customFormat="1" x14ac:dyDescent="0.55000000000000004"/>
    <row r="1521" s="9" customFormat="1" x14ac:dyDescent="0.55000000000000004"/>
    <row r="1522" s="9" customFormat="1" x14ac:dyDescent="0.55000000000000004"/>
    <row r="1523" s="9" customFormat="1" x14ac:dyDescent="0.55000000000000004"/>
    <row r="1524" s="9" customFormat="1" x14ac:dyDescent="0.55000000000000004"/>
    <row r="1525" s="9" customFormat="1" x14ac:dyDescent="0.55000000000000004"/>
    <row r="1526" s="9" customFormat="1" x14ac:dyDescent="0.55000000000000004"/>
    <row r="1527" s="9" customFormat="1" x14ac:dyDescent="0.55000000000000004"/>
    <row r="1528" s="9" customFormat="1" x14ac:dyDescent="0.55000000000000004"/>
  </sheetData>
  <mergeCells count="13">
    <mergeCell ref="G2:R2"/>
    <mergeCell ref="B2:E2"/>
    <mergeCell ref="B4:E4"/>
    <mergeCell ref="J4:M4"/>
    <mergeCell ref="N4:Q4"/>
    <mergeCell ref="H4:I4"/>
    <mergeCell ref="G4:G5"/>
    <mergeCell ref="R4:R5"/>
    <mergeCell ref="B7:D7"/>
    <mergeCell ref="B8:D8"/>
    <mergeCell ref="B11:D11"/>
    <mergeCell ref="B13:C16"/>
    <mergeCell ref="B18:D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F971-0C97-4C61-85D7-13E531F91018}">
  <dimension ref="B2:C2"/>
  <sheetViews>
    <sheetView workbookViewId="0">
      <selection activeCell="C3" sqref="C3"/>
    </sheetView>
  </sheetViews>
  <sheetFormatPr baseColWidth="10" defaultRowHeight="14.6" x14ac:dyDescent="0.4"/>
  <cols>
    <col min="1" max="1" width="5.69140625" customWidth="1"/>
    <col min="2" max="2" width="4.69140625" bestFit="1" customWidth="1"/>
  </cols>
  <sheetData>
    <row r="2" spans="2:3" x14ac:dyDescent="0.4">
      <c r="B2" t="s">
        <v>11</v>
      </c>
      <c r="C2" s="7">
        <v>43759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DA4A4-ECB3-4A9B-BA94-5FDFAE6F6310}">
  <dimension ref="B1:L86"/>
  <sheetViews>
    <sheetView workbookViewId="0">
      <selection activeCell="G25" sqref="G25"/>
    </sheetView>
  </sheetViews>
  <sheetFormatPr baseColWidth="10" defaultRowHeight="14.6" x14ac:dyDescent="0.4"/>
  <cols>
    <col min="1" max="1" width="5.69140625" customWidth="1"/>
    <col min="2" max="2" width="15" customWidth="1"/>
    <col min="3" max="4" width="20.69140625" customWidth="1"/>
  </cols>
  <sheetData>
    <row r="1" spans="2:12" ht="15" thickBot="1" x14ac:dyDescent="0.45"/>
    <row r="2" spans="2:12" ht="27.9" thickBot="1" x14ac:dyDescent="0.9">
      <c r="B2" s="142" t="s">
        <v>20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4" spans="2:12" ht="29.15" x14ac:dyDescent="0.4">
      <c r="B4" s="83" t="s">
        <v>21</v>
      </c>
      <c r="C4" s="83" t="s">
        <v>22</v>
      </c>
      <c r="D4" s="83" t="s">
        <v>23</v>
      </c>
    </row>
    <row r="5" spans="2:12" x14ac:dyDescent="0.4">
      <c r="B5" s="2">
        <f>'Données à saisir'!G6</f>
        <v>43738</v>
      </c>
      <c r="C5" s="3">
        <f>'Données à saisir'!I6</f>
        <v>0</v>
      </c>
      <c r="D5" s="8">
        <f>('Courbe de progression'!E11/'Données à saisir'!$E$9)*(ROW()-5)</f>
        <v>0</v>
      </c>
    </row>
    <row r="6" spans="2:12" x14ac:dyDescent="0.4">
      <c r="B6" s="2">
        <f>'Données à saisir'!G7</f>
        <v>43739</v>
      </c>
      <c r="C6" s="3">
        <f>'Données à saisir'!I7+C5</f>
        <v>0</v>
      </c>
      <c r="D6" s="8">
        <f>('Données à saisir'!$E$11/'Données à saisir'!$E$9)*(ROW()-5)</f>
        <v>0.85185185185185186</v>
      </c>
    </row>
    <row r="7" spans="2:12" x14ac:dyDescent="0.4">
      <c r="B7" s="2">
        <f>'Données à saisir'!G8</f>
        <v>43740</v>
      </c>
      <c r="C7" s="3">
        <f>'Données à saisir'!I8+C6</f>
        <v>1</v>
      </c>
      <c r="D7" s="8">
        <f>('Données à saisir'!$E$11/'Données à saisir'!$E$9)*(ROW()-5)</f>
        <v>1.7037037037037037</v>
      </c>
    </row>
    <row r="8" spans="2:12" x14ac:dyDescent="0.4">
      <c r="B8" s="2">
        <f>'Données à saisir'!G9</f>
        <v>43741</v>
      </c>
      <c r="C8" s="3">
        <f>'Données à saisir'!I9+C7</f>
        <v>4</v>
      </c>
      <c r="D8" s="8">
        <f>('Données à saisir'!$E$11/'Données à saisir'!$E$9)*(ROW()-5)</f>
        <v>2.5555555555555554</v>
      </c>
    </row>
    <row r="9" spans="2:12" x14ac:dyDescent="0.4">
      <c r="B9" s="2">
        <f>'Données à saisir'!G10</f>
        <v>43742</v>
      </c>
      <c r="C9" s="3">
        <f>'Données à saisir'!I10+C8</f>
        <v>6</v>
      </c>
      <c r="D9" s="8">
        <f>('Données à saisir'!$E$11/'Données à saisir'!$E$9)*(ROW()-5)</f>
        <v>3.4074074074074074</v>
      </c>
    </row>
    <row r="10" spans="2:12" x14ac:dyDescent="0.4">
      <c r="B10" s="2">
        <f>'Données à saisir'!G11</f>
        <v>43743</v>
      </c>
      <c r="C10" s="3">
        <f>'Données à saisir'!I11+C9</f>
        <v>6</v>
      </c>
      <c r="D10" s="8">
        <f>('Données à saisir'!$E$11/'Données à saisir'!$E$9)*(ROW()-5)</f>
        <v>4.2592592592592595</v>
      </c>
    </row>
    <row r="11" spans="2:12" x14ac:dyDescent="0.4">
      <c r="B11" s="2">
        <f>'Données à saisir'!G12</f>
        <v>43744</v>
      </c>
      <c r="C11" s="3">
        <f>'Données à saisir'!I12+C10</f>
        <v>6</v>
      </c>
      <c r="D11" s="8">
        <f>('Données à saisir'!$E$11/'Données à saisir'!$E$9)*(ROW()-5)</f>
        <v>5.1111111111111107</v>
      </c>
    </row>
    <row r="12" spans="2:12" x14ac:dyDescent="0.4">
      <c r="B12" s="2">
        <f>'Données à saisir'!G13</f>
        <v>43745</v>
      </c>
      <c r="C12" s="3">
        <f>'Données à saisir'!I13+C11</f>
        <v>8</v>
      </c>
      <c r="D12" s="8">
        <f>('Données à saisir'!$E$11/'Données à saisir'!$E$9)*(ROW()-5)</f>
        <v>5.9629629629629628</v>
      </c>
    </row>
    <row r="13" spans="2:12" x14ac:dyDescent="0.4">
      <c r="B13" s="2">
        <f>'Données à saisir'!G14</f>
        <v>43746</v>
      </c>
      <c r="C13" s="3">
        <f>'Données à saisir'!I14+C12</f>
        <v>10</v>
      </c>
      <c r="D13" s="8">
        <f>('Données à saisir'!$E$11/'Données à saisir'!$E$9)*(ROW()-5)</f>
        <v>6.8148148148148149</v>
      </c>
    </row>
    <row r="14" spans="2:12" x14ac:dyDescent="0.4">
      <c r="B14" s="2">
        <f>'Données à saisir'!G15</f>
        <v>43747</v>
      </c>
      <c r="C14" s="3">
        <f>'Données à saisir'!I15+C13</f>
        <v>10</v>
      </c>
      <c r="D14" s="8">
        <f>('Données à saisir'!$E$11/'Données à saisir'!$E$9)*(ROW()-5)</f>
        <v>7.666666666666667</v>
      </c>
    </row>
    <row r="15" spans="2:12" x14ac:dyDescent="0.4">
      <c r="B15" s="2">
        <f>'Données à saisir'!G16</f>
        <v>43748</v>
      </c>
      <c r="C15" s="3">
        <f>'Données à saisir'!I16+C14</f>
        <v>13</v>
      </c>
      <c r="D15" s="8">
        <f>('Données à saisir'!$E$11/'Données à saisir'!$E$9)*(ROW()-5)</f>
        <v>8.518518518518519</v>
      </c>
    </row>
    <row r="16" spans="2:12" x14ac:dyDescent="0.4">
      <c r="B16" s="2">
        <f>'Données à saisir'!G17</f>
        <v>43749</v>
      </c>
      <c r="C16" s="3">
        <f>'Données à saisir'!I17+C15</f>
        <v>15</v>
      </c>
      <c r="D16" s="8">
        <f>('Données à saisir'!$E$11/'Données à saisir'!$E$9)*(ROW()-5)</f>
        <v>9.3703703703703702</v>
      </c>
    </row>
    <row r="17" spans="2:4" x14ac:dyDescent="0.4">
      <c r="B17" s="2">
        <f>'Données à saisir'!G18</f>
        <v>43750</v>
      </c>
      <c r="C17" s="3">
        <f>'Données à saisir'!I18+C16</f>
        <v>15</v>
      </c>
      <c r="D17" s="8">
        <f>('Données à saisir'!$E$11/'Données à saisir'!$E$9)*(ROW()-5)</f>
        <v>10.222222222222221</v>
      </c>
    </row>
    <row r="18" spans="2:4" x14ac:dyDescent="0.4">
      <c r="B18" s="2">
        <f>'Données à saisir'!G19</f>
        <v>43751</v>
      </c>
      <c r="C18" s="3">
        <f>'Données à saisir'!I19+C17</f>
        <v>15</v>
      </c>
      <c r="D18" s="8">
        <f>('Données à saisir'!$E$11/'Données à saisir'!$E$9)*(ROW()-5)</f>
        <v>11.074074074074074</v>
      </c>
    </row>
    <row r="19" spans="2:4" x14ac:dyDescent="0.4">
      <c r="B19" s="2">
        <f>'Données à saisir'!G20</f>
        <v>43752</v>
      </c>
      <c r="C19" s="3">
        <f>'Données à saisir'!I20+C18</f>
        <v>16</v>
      </c>
      <c r="D19" s="8">
        <f>('Données à saisir'!$E$11/'Données à saisir'!$E$9)*(ROW()-5)</f>
        <v>11.925925925925926</v>
      </c>
    </row>
    <row r="20" spans="2:4" x14ac:dyDescent="0.4">
      <c r="B20" s="2">
        <f>'Données à saisir'!G21</f>
        <v>43753</v>
      </c>
      <c r="C20" s="3">
        <f>'Données à saisir'!I21+C19</f>
        <v>18</v>
      </c>
      <c r="D20" s="8">
        <f>('Données à saisir'!$E$11/'Données à saisir'!$E$9)*(ROW()-5)</f>
        <v>12.777777777777779</v>
      </c>
    </row>
    <row r="21" spans="2:4" x14ac:dyDescent="0.4">
      <c r="B21" s="2">
        <f>'Données à saisir'!G22</f>
        <v>43754</v>
      </c>
      <c r="C21" s="3">
        <f>'Données à saisir'!I22+C20</f>
        <v>20</v>
      </c>
      <c r="D21" s="8">
        <f>('Données à saisir'!$E$11/'Données à saisir'!$E$9)*(ROW()-5)</f>
        <v>13.62962962962963</v>
      </c>
    </row>
    <row r="22" spans="2:4" x14ac:dyDescent="0.4">
      <c r="B22" s="2">
        <f>'Données à saisir'!G23</f>
        <v>43755</v>
      </c>
      <c r="C22" s="3">
        <f>'Données à saisir'!I23+C21</f>
        <v>22</v>
      </c>
      <c r="D22" s="8">
        <f>('Données à saisir'!$E$11/'Données à saisir'!$E$9)*(ROW()-5)</f>
        <v>14.481481481481481</v>
      </c>
    </row>
    <row r="23" spans="2:4" x14ac:dyDescent="0.4">
      <c r="B23" s="2">
        <f>'Données à saisir'!G24</f>
        <v>43756</v>
      </c>
      <c r="C23" s="3">
        <f>'Données à saisir'!I24+C22</f>
        <v>22</v>
      </c>
      <c r="D23" s="8">
        <f>('Données à saisir'!$E$11/'Données à saisir'!$E$9)*(ROW()-5)</f>
        <v>15.333333333333334</v>
      </c>
    </row>
    <row r="24" spans="2:4" x14ac:dyDescent="0.4">
      <c r="B24" s="2">
        <f>'Données à saisir'!G25</f>
        <v>43757</v>
      </c>
      <c r="C24" s="3">
        <f>'Données à saisir'!I25+C23</f>
        <v>22</v>
      </c>
      <c r="D24" s="8">
        <f>('Données à saisir'!$E$11/'Données à saisir'!$E$9)*(ROW()-5)</f>
        <v>16.185185185185187</v>
      </c>
    </row>
    <row r="25" spans="2:4" x14ac:dyDescent="0.4">
      <c r="B25" s="2">
        <f>'Données à saisir'!G26</f>
        <v>43758</v>
      </c>
      <c r="C25" s="3">
        <f>'Données à saisir'!I26+C24</f>
        <v>22</v>
      </c>
      <c r="D25" s="8">
        <f>('Données à saisir'!$E$11/'Données à saisir'!$E$9)*(ROW()-5)</f>
        <v>17.037037037037038</v>
      </c>
    </row>
    <row r="26" spans="2:4" x14ac:dyDescent="0.4">
      <c r="B26" s="2">
        <f>'Données à saisir'!G27</f>
        <v>43759</v>
      </c>
      <c r="C26" s="3">
        <f>'Données à saisir'!I27+C25</f>
        <v>23</v>
      </c>
      <c r="D26" s="8">
        <f>('Données à saisir'!$E$11/'Données à saisir'!$E$9)*(ROW()-5)</f>
        <v>17.888888888888889</v>
      </c>
    </row>
    <row r="27" spans="2:4" x14ac:dyDescent="0.4">
      <c r="B27" s="2">
        <f>'Données à saisir'!G28</f>
        <v>43760</v>
      </c>
      <c r="C27" s="3">
        <f>'Données à saisir'!I28+C26</f>
        <v>25</v>
      </c>
      <c r="D27" s="8">
        <f>('Données à saisir'!$E$11/'Données à saisir'!$E$9)*(ROW()-5)</f>
        <v>18.74074074074074</v>
      </c>
    </row>
    <row r="28" spans="2:4" x14ac:dyDescent="0.4">
      <c r="B28" s="2">
        <f>'Données à saisir'!G29</f>
        <v>43761</v>
      </c>
      <c r="C28" s="3">
        <f>'Données à saisir'!I29+C27</f>
        <v>27</v>
      </c>
      <c r="D28" s="8">
        <f>('Données à saisir'!$E$11/'Données à saisir'!$E$9)*(ROW()-5)</f>
        <v>19.592592592592592</v>
      </c>
    </row>
    <row r="29" spans="2:4" x14ac:dyDescent="0.4">
      <c r="B29" s="2">
        <f>'Données à saisir'!G30</f>
        <v>43762</v>
      </c>
      <c r="C29" s="3">
        <f>'Données à saisir'!I30+C28</f>
        <v>28</v>
      </c>
      <c r="D29" s="8">
        <f>('Données à saisir'!$E$11/'Données à saisir'!$E$9)*(ROW()-5)</f>
        <v>20.444444444444443</v>
      </c>
    </row>
    <row r="30" spans="2:4" x14ac:dyDescent="0.4">
      <c r="B30" s="2">
        <f>'Données à saisir'!G31</f>
        <v>43763</v>
      </c>
      <c r="C30" s="3">
        <f>'Données à saisir'!I31+C29</f>
        <v>29</v>
      </c>
      <c r="D30" s="8">
        <f>('Données à saisir'!$E$11/'Données à saisir'!$E$9)*(ROW()-5)</f>
        <v>21.296296296296298</v>
      </c>
    </row>
    <row r="31" spans="2:4" x14ac:dyDescent="0.4">
      <c r="B31" s="2">
        <f>'Données à saisir'!G32</f>
        <v>43764</v>
      </c>
      <c r="C31" s="3">
        <f>'Données à saisir'!I32+C30</f>
        <v>29</v>
      </c>
      <c r="D31" s="8">
        <f>('Données à saisir'!$E$11/'Données à saisir'!$E$9)*(ROW()-5)</f>
        <v>22.148148148148149</v>
      </c>
    </row>
    <row r="32" spans="2:4" x14ac:dyDescent="0.4">
      <c r="B32" s="2">
        <f>'Données à saisir'!G33</f>
        <v>43765</v>
      </c>
      <c r="C32" s="3">
        <f>'Données à saisir'!I33+C31</f>
        <v>29</v>
      </c>
      <c r="D32" s="8">
        <f>('Données à saisir'!$E$11/'Données à saisir'!$E$9)*(ROW()-5)</f>
        <v>23</v>
      </c>
    </row>
    <row r="33" spans="2:4" x14ac:dyDescent="0.4">
      <c r="B33" s="2">
        <f>'Données à saisir'!G34</f>
        <v>43766</v>
      </c>
      <c r="C33" s="3">
        <f>'Données à saisir'!I34+C32</f>
        <v>32</v>
      </c>
      <c r="D33" s="8">
        <f>('Données à saisir'!$E$11/'Données à saisir'!$E$9)*(ROW()-5)</f>
        <v>23.851851851851851</v>
      </c>
    </row>
    <row r="34" spans="2:4" x14ac:dyDescent="0.4">
      <c r="B34" s="2">
        <f>'Données à saisir'!G35</f>
        <v>43767</v>
      </c>
      <c r="C34" s="3">
        <f>'Données à saisir'!I35+C33</f>
        <v>35</v>
      </c>
      <c r="D34" s="8">
        <f>('Données à saisir'!$E$11/'Données à saisir'!$E$9)*(ROW()-5)</f>
        <v>24.703703703703702</v>
      </c>
    </row>
    <row r="35" spans="2:4" x14ac:dyDescent="0.4">
      <c r="B35" s="2">
        <f>'Données à saisir'!G36</f>
        <v>43768</v>
      </c>
      <c r="C35" s="3">
        <f>'Données à saisir'!I36+C34</f>
        <v>36</v>
      </c>
      <c r="D35" s="8">
        <f>('Données à saisir'!$E$11/'Données à saisir'!$E$9)*(ROW()-5)</f>
        <v>25.555555555555557</v>
      </c>
    </row>
    <row r="36" spans="2:4" x14ac:dyDescent="0.4">
      <c r="B36" s="2">
        <f>'Données à saisir'!G37</f>
        <v>43769</v>
      </c>
      <c r="C36" s="3"/>
      <c r="D36" s="8">
        <f>('Données à saisir'!$E$11/'Données à saisir'!$E$9)*(ROW()-5)</f>
        <v>26.407407407407408</v>
      </c>
    </row>
    <row r="37" spans="2:4" x14ac:dyDescent="0.4">
      <c r="B37" s="2">
        <f>'Données à saisir'!G38</f>
        <v>43770</v>
      </c>
      <c r="C37" s="3"/>
      <c r="D37" s="8">
        <f>('Données à saisir'!$E$11/'Données à saisir'!$E$9)*(ROW()-5)</f>
        <v>27.25925925925926</v>
      </c>
    </row>
    <row r="38" spans="2:4" x14ac:dyDescent="0.4">
      <c r="B38" s="2">
        <f>'Données à saisir'!G39</f>
        <v>43771</v>
      </c>
      <c r="C38" s="3"/>
      <c r="D38" s="8">
        <f>('Données à saisir'!$E$11/'Données à saisir'!$E$9)*(ROW()-5)</f>
        <v>28.111111111111111</v>
      </c>
    </row>
    <row r="39" spans="2:4" x14ac:dyDescent="0.4">
      <c r="B39" s="2">
        <f>'Données à saisir'!G40</f>
        <v>43772</v>
      </c>
      <c r="C39" s="3"/>
      <c r="D39" s="8">
        <f>('Données à saisir'!$E$11/'Données à saisir'!$E$9)*(ROW()-5)</f>
        <v>28.962962962962962</v>
      </c>
    </row>
    <row r="40" spans="2:4" x14ac:dyDescent="0.4">
      <c r="B40" s="2">
        <f>'Données à saisir'!G41</f>
        <v>43773</v>
      </c>
      <c r="C40" s="3"/>
      <c r="D40" s="8">
        <f>('Données à saisir'!$E$11/'Données à saisir'!$E$9)*(ROW()-5)</f>
        <v>29.814814814814817</v>
      </c>
    </row>
    <row r="41" spans="2:4" x14ac:dyDescent="0.4">
      <c r="B41" s="2">
        <f>'Données à saisir'!G42</f>
        <v>43774</v>
      </c>
      <c r="C41" s="3"/>
      <c r="D41" s="8">
        <f>('Données à saisir'!$E$11/'Données à saisir'!$E$9)*(ROW()-5)</f>
        <v>30.666666666666668</v>
      </c>
    </row>
    <row r="42" spans="2:4" x14ac:dyDescent="0.4">
      <c r="B42" s="2">
        <f>'Données à saisir'!G43</f>
        <v>43775</v>
      </c>
      <c r="C42" s="3"/>
      <c r="D42" s="8">
        <f>('Données à saisir'!$E$11/'Données à saisir'!$E$9)*(ROW()-5)</f>
        <v>31.518518518518519</v>
      </c>
    </row>
    <row r="43" spans="2:4" x14ac:dyDescent="0.4">
      <c r="B43" s="2">
        <f>'Données à saisir'!G44</f>
        <v>43776</v>
      </c>
      <c r="C43" s="3"/>
      <c r="D43" s="8">
        <f>('Données à saisir'!$E$11/'Données à saisir'!$E$9)*(ROW()-5)</f>
        <v>32.370370370370374</v>
      </c>
    </row>
    <row r="44" spans="2:4" x14ac:dyDescent="0.4">
      <c r="B44" s="2">
        <f>'Données à saisir'!G45</f>
        <v>43777</v>
      </c>
      <c r="C44" s="3"/>
      <c r="D44" s="8">
        <f>('Données à saisir'!$E$11/'Données à saisir'!$E$9)*(ROW()-5)</f>
        <v>33.222222222222221</v>
      </c>
    </row>
    <row r="45" spans="2:4" x14ac:dyDescent="0.4">
      <c r="B45" s="2">
        <f>'Données à saisir'!G46</f>
        <v>43778</v>
      </c>
      <c r="C45" s="3"/>
      <c r="D45" s="8">
        <f>('Données à saisir'!$E$11/'Données à saisir'!$E$9)*(ROW()-5)</f>
        <v>34.074074074074076</v>
      </c>
    </row>
    <row r="46" spans="2:4" x14ac:dyDescent="0.4">
      <c r="B46" s="2">
        <f>'Données à saisir'!G47</f>
        <v>43779</v>
      </c>
      <c r="C46" s="3"/>
      <c r="D46" s="8">
        <f>('Données à saisir'!$E$11/'Données à saisir'!$E$9)*(ROW()-5)</f>
        <v>34.925925925925924</v>
      </c>
    </row>
    <row r="47" spans="2:4" x14ac:dyDescent="0.4">
      <c r="B47" s="2">
        <f>'Données à saisir'!G48</f>
        <v>43780</v>
      </c>
      <c r="C47" s="3"/>
      <c r="D47" s="8">
        <f>('Données à saisir'!$E$11/'Données à saisir'!$E$9)*(ROW()-5)</f>
        <v>35.777777777777779</v>
      </c>
    </row>
    <row r="48" spans="2:4" x14ac:dyDescent="0.4">
      <c r="B48" s="2">
        <f>'Données à saisir'!G49</f>
        <v>43781</v>
      </c>
      <c r="C48" s="3"/>
      <c r="D48" s="8">
        <f>('Données à saisir'!$E$11/'Données à saisir'!$E$9)*(ROW()-5)</f>
        <v>36.629629629629633</v>
      </c>
    </row>
    <row r="49" spans="2:4" x14ac:dyDescent="0.4">
      <c r="B49" s="2">
        <f>'Données à saisir'!G50</f>
        <v>43782</v>
      </c>
      <c r="C49" s="3"/>
      <c r="D49" s="8">
        <f>('Données à saisir'!$E$11/'Données à saisir'!$E$9)*(ROW()-5)</f>
        <v>37.481481481481481</v>
      </c>
    </row>
    <row r="50" spans="2:4" x14ac:dyDescent="0.4">
      <c r="B50" s="2">
        <f>'Données à saisir'!G51</f>
        <v>43783</v>
      </c>
      <c r="C50" s="3"/>
      <c r="D50" s="8">
        <f>('Données à saisir'!$E$11/'Données à saisir'!$E$9)*(ROW()-5)</f>
        <v>38.333333333333336</v>
      </c>
    </row>
    <row r="51" spans="2:4" x14ac:dyDescent="0.4">
      <c r="B51" s="2">
        <f>'Données à saisir'!G52</f>
        <v>43784</v>
      </c>
      <c r="C51" s="3"/>
      <c r="D51" s="8">
        <f>('Données à saisir'!$E$11/'Données à saisir'!$E$9)*(ROW()-5)</f>
        <v>39.185185185185183</v>
      </c>
    </row>
    <row r="52" spans="2:4" x14ac:dyDescent="0.4">
      <c r="B52" s="2">
        <f>'Données à saisir'!G53</f>
        <v>43785</v>
      </c>
      <c r="C52" s="3"/>
      <c r="D52" s="8">
        <f>('Données à saisir'!$E$11/'Données à saisir'!$E$9)*(ROW()-5)</f>
        <v>40.037037037037038</v>
      </c>
    </row>
    <row r="53" spans="2:4" x14ac:dyDescent="0.4">
      <c r="B53" s="2">
        <f>'Données à saisir'!G54</f>
        <v>43786</v>
      </c>
      <c r="C53" s="3"/>
      <c r="D53" s="8">
        <f>('Données à saisir'!$E$11/'Données à saisir'!$E$9)*(ROW()-5)</f>
        <v>40.888888888888886</v>
      </c>
    </row>
    <row r="54" spans="2:4" x14ac:dyDescent="0.4">
      <c r="B54" s="2">
        <f>'Données à saisir'!G55</f>
        <v>43787</v>
      </c>
      <c r="C54" s="3"/>
      <c r="D54" s="8">
        <f>('Données à saisir'!$E$11/'Données à saisir'!$E$9)*(ROW()-5)</f>
        <v>41.74074074074074</v>
      </c>
    </row>
    <row r="55" spans="2:4" x14ac:dyDescent="0.4">
      <c r="B55" s="2">
        <f>'Données à saisir'!G56</f>
        <v>43788</v>
      </c>
      <c r="C55" s="3"/>
      <c r="D55" s="8">
        <f>('Données à saisir'!$E$11/'Données à saisir'!$E$9)*(ROW()-5)</f>
        <v>42.592592592592595</v>
      </c>
    </row>
    <row r="56" spans="2:4" x14ac:dyDescent="0.4">
      <c r="B56" s="2">
        <f>'Données à saisir'!G57</f>
        <v>43789</v>
      </c>
      <c r="C56" s="3"/>
      <c r="D56" s="8">
        <f>('Données à saisir'!$E$11/'Données à saisir'!$E$9)*(ROW()-5)</f>
        <v>43.444444444444443</v>
      </c>
    </row>
    <row r="57" spans="2:4" x14ac:dyDescent="0.4">
      <c r="B57" s="2">
        <f>'Données à saisir'!G58</f>
        <v>43790</v>
      </c>
      <c r="C57" s="3"/>
      <c r="D57" s="8">
        <f>('Données à saisir'!$E$11/'Données à saisir'!$E$9)*(ROW()-5)</f>
        <v>44.296296296296298</v>
      </c>
    </row>
    <row r="58" spans="2:4" x14ac:dyDescent="0.4">
      <c r="B58" s="2">
        <f>'Données à saisir'!G59</f>
        <v>43791</v>
      </c>
      <c r="C58" s="3"/>
      <c r="D58" s="8">
        <f>('Données à saisir'!$E$11/'Données à saisir'!$E$9)*(ROW()-5)</f>
        <v>45.148148148148145</v>
      </c>
    </row>
    <row r="59" spans="2:4" x14ac:dyDescent="0.4">
      <c r="B59" s="2">
        <f>'Données à saisir'!G60</f>
        <v>43792</v>
      </c>
      <c r="C59" s="3"/>
      <c r="D59" s="8">
        <f>('Données à saisir'!$E$11/'Données à saisir'!$E$9)*(ROW()-5)</f>
        <v>46</v>
      </c>
    </row>
    <row r="60" spans="2:4" x14ac:dyDescent="0.4">
      <c r="B60" s="2">
        <f>'Données à saisir'!G61</f>
        <v>43793</v>
      </c>
      <c r="C60" s="3"/>
      <c r="D60" s="8">
        <f>('Données à saisir'!$E$11/'Données à saisir'!$E$9)*(ROW()-5)</f>
        <v>46.851851851851855</v>
      </c>
    </row>
    <row r="61" spans="2:4" x14ac:dyDescent="0.4">
      <c r="B61" s="2">
        <f>'Données à saisir'!G62</f>
        <v>43794</v>
      </c>
      <c r="C61" s="3"/>
      <c r="D61" s="8">
        <f>('Données à saisir'!$E$11/'Données à saisir'!$E$9)*(ROW()-5)</f>
        <v>47.703703703703702</v>
      </c>
    </row>
    <row r="62" spans="2:4" x14ac:dyDescent="0.4">
      <c r="B62" s="2">
        <f>'Données à saisir'!G63</f>
        <v>43795</v>
      </c>
      <c r="C62" s="3"/>
      <c r="D62" s="8">
        <f>('Données à saisir'!$E$11/'Données à saisir'!$E$9)*(ROW()-5)</f>
        <v>48.555555555555557</v>
      </c>
    </row>
    <row r="63" spans="2:4" x14ac:dyDescent="0.4">
      <c r="B63" s="2">
        <f>'Données à saisir'!G64</f>
        <v>43796</v>
      </c>
      <c r="C63" s="3"/>
      <c r="D63" s="8">
        <f>('Données à saisir'!$E$11/'Données à saisir'!$E$9)*(ROW()-5)</f>
        <v>49.407407407407405</v>
      </c>
    </row>
    <row r="64" spans="2:4" x14ac:dyDescent="0.4">
      <c r="B64" s="2">
        <f>'Données à saisir'!G65</f>
        <v>43797</v>
      </c>
      <c r="C64" s="3"/>
      <c r="D64" s="8">
        <f>('Données à saisir'!$E$11/'Données à saisir'!$E$9)*(ROW()-5)</f>
        <v>50.25925925925926</v>
      </c>
    </row>
    <row r="65" spans="2:4" x14ac:dyDescent="0.4">
      <c r="B65" s="2">
        <f>'Données à saisir'!G66</f>
        <v>43798</v>
      </c>
      <c r="C65" s="3"/>
      <c r="D65" s="8">
        <f>('Données à saisir'!$E$11/'Données à saisir'!$E$9)*(ROW()-5)</f>
        <v>51.111111111111114</v>
      </c>
    </row>
    <row r="66" spans="2:4" x14ac:dyDescent="0.4">
      <c r="B66" s="2">
        <f>'Données à saisir'!G67</f>
        <v>43799</v>
      </c>
      <c r="C66" s="3"/>
      <c r="D66" s="8">
        <f>('Données à saisir'!$E$11/'Données à saisir'!$E$9)*(ROW()-5)</f>
        <v>51.962962962962962</v>
      </c>
    </row>
    <row r="67" spans="2:4" x14ac:dyDescent="0.4">
      <c r="B67" s="2">
        <f>'Données à saisir'!G68</f>
        <v>43800</v>
      </c>
      <c r="C67" s="3"/>
      <c r="D67" s="8">
        <f>('Données à saisir'!$E$11/'Données à saisir'!$E$9)*(ROW()-5)</f>
        <v>52.814814814814817</v>
      </c>
    </row>
    <row r="68" spans="2:4" x14ac:dyDescent="0.4">
      <c r="B68" s="2">
        <f>'Données à saisir'!G69</f>
        <v>43801</v>
      </c>
      <c r="C68" s="3"/>
      <c r="D68" s="8">
        <f>('Données à saisir'!$E$11/'Données à saisir'!$E$9)*(ROW()-5)</f>
        <v>53.666666666666664</v>
      </c>
    </row>
    <row r="69" spans="2:4" x14ac:dyDescent="0.4">
      <c r="B69" s="2">
        <f>'Données à saisir'!G70</f>
        <v>43802</v>
      </c>
      <c r="C69" s="3"/>
      <c r="D69" s="8">
        <f>('Données à saisir'!$E$11/'Données à saisir'!$E$9)*(ROW()-5)</f>
        <v>54.518518518518519</v>
      </c>
    </row>
    <row r="70" spans="2:4" x14ac:dyDescent="0.4">
      <c r="B70" s="2">
        <f>'Données à saisir'!G71</f>
        <v>43803</v>
      </c>
      <c r="C70" s="3"/>
      <c r="D70" s="8">
        <f>('Données à saisir'!$E$11/'Données à saisir'!$E$9)*(ROW()-5)</f>
        <v>55.370370370370374</v>
      </c>
    </row>
    <row r="71" spans="2:4" x14ac:dyDescent="0.4">
      <c r="B71" s="2">
        <f>'Données à saisir'!G72</f>
        <v>43804</v>
      </c>
      <c r="C71" s="3"/>
      <c r="D71" s="8">
        <f>('Données à saisir'!$E$11/'Données à saisir'!$E$9)*(ROW()-5)</f>
        <v>56.222222222222221</v>
      </c>
    </row>
    <row r="72" spans="2:4" x14ac:dyDescent="0.4">
      <c r="B72" s="2">
        <f>'Données à saisir'!G73</f>
        <v>43805</v>
      </c>
      <c r="C72" s="3"/>
      <c r="D72" s="8">
        <f>('Données à saisir'!$E$11/'Données à saisir'!$E$9)*(ROW()-5)</f>
        <v>57.074074074074076</v>
      </c>
    </row>
    <row r="73" spans="2:4" x14ac:dyDescent="0.4">
      <c r="B73" s="2">
        <f>'Données à saisir'!G74</f>
        <v>43806</v>
      </c>
      <c r="C73" s="3"/>
      <c r="D73" s="8">
        <f>('Données à saisir'!$E$11/'Données à saisir'!$E$9)*(ROW()-5)</f>
        <v>57.925925925925924</v>
      </c>
    </row>
    <row r="74" spans="2:4" x14ac:dyDescent="0.4">
      <c r="B74" s="2">
        <f>'Données à saisir'!G75</f>
        <v>43807</v>
      </c>
      <c r="C74" s="3"/>
      <c r="D74" s="8">
        <f>('Données à saisir'!$E$11/'Données à saisir'!$E$9)*(ROW()-5)</f>
        <v>58.777777777777779</v>
      </c>
    </row>
    <row r="75" spans="2:4" x14ac:dyDescent="0.4">
      <c r="B75" s="2">
        <f>'Données à saisir'!G76</f>
        <v>43808</v>
      </c>
      <c r="C75" s="3"/>
      <c r="D75" s="8">
        <f>('Données à saisir'!$E$11/'Données à saisir'!$E$9)*(ROW()-5)</f>
        <v>59.629629629629633</v>
      </c>
    </row>
    <row r="76" spans="2:4" x14ac:dyDescent="0.4">
      <c r="B76" s="2">
        <f>'Données à saisir'!G77</f>
        <v>43809</v>
      </c>
      <c r="C76" s="3"/>
      <c r="D76" s="8">
        <f>('Données à saisir'!$E$11/'Données à saisir'!$E$9)*(ROW()-5)</f>
        <v>60.481481481481481</v>
      </c>
    </row>
    <row r="77" spans="2:4" x14ac:dyDescent="0.4">
      <c r="B77" s="2">
        <f>'Données à saisir'!G78</f>
        <v>43810</v>
      </c>
      <c r="C77" s="3"/>
      <c r="D77" s="8">
        <f>('Données à saisir'!$E$11/'Données à saisir'!$E$9)*(ROW()-5)</f>
        <v>61.333333333333336</v>
      </c>
    </row>
    <row r="78" spans="2:4" x14ac:dyDescent="0.4">
      <c r="B78" s="2">
        <f>'Données à saisir'!G79</f>
        <v>43811</v>
      </c>
      <c r="C78" s="3"/>
      <c r="D78" s="8">
        <f>('Données à saisir'!$E$11/'Données à saisir'!$E$9)*(ROW()-5)</f>
        <v>62.185185185185183</v>
      </c>
    </row>
    <row r="79" spans="2:4" x14ac:dyDescent="0.4">
      <c r="B79" s="2">
        <f>'Données à saisir'!G80</f>
        <v>43812</v>
      </c>
      <c r="C79" s="3"/>
      <c r="D79" s="8">
        <f>('Données à saisir'!$E$11/'Données à saisir'!$E$9)*(ROW()-5)</f>
        <v>63.037037037037038</v>
      </c>
    </row>
    <row r="80" spans="2:4" x14ac:dyDescent="0.4">
      <c r="B80" s="2">
        <f>'Données à saisir'!G81</f>
        <v>43813</v>
      </c>
      <c r="C80" s="3"/>
      <c r="D80" s="8">
        <f>('Données à saisir'!$E$11/'Données à saisir'!$E$9)*(ROW()-5)</f>
        <v>63.888888888888893</v>
      </c>
    </row>
    <row r="81" spans="2:4" x14ac:dyDescent="0.4">
      <c r="B81" s="2">
        <f>'Données à saisir'!G82</f>
        <v>43814</v>
      </c>
      <c r="C81" s="3"/>
      <c r="D81" s="8">
        <f>('Données à saisir'!$E$11/'Données à saisir'!$E$9)*(ROW()-5)</f>
        <v>64.740740740740748</v>
      </c>
    </row>
    <row r="82" spans="2:4" x14ac:dyDescent="0.4">
      <c r="B82" s="2">
        <f>'Données à saisir'!G83</f>
        <v>43815</v>
      </c>
      <c r="C82" s="3"/>
      <c r="D82" s="8">
        <f>('Données à saisir'!$E$11/'Données à saisir'!$E$9)*(ROW()-5)</f>
        <v>65.592592592592595</v>
      </c>
    </row>
    <row r="83" spans="2:4" x14ac:dyDescent="0.4">
      <c r="B83" s="2">
        <f>'Données à saisir'!G84</f>
        <v>43816</v>
      </c>
      <c r="C83" s="3"/>
      <c r="D83" s="8">
        <f>('Données à saisir'!$E$11/'Données à saisir'!$E$9)*(ROW()-5)</f>
        <v>66.444444444444443</v>
      </c>
    </row>
    <row r="84" spans="2:4" x14ac:dyDescent="0.4">
      <c r="B84" s="2">
        <f>'Données à saisir'!G85</f>
        <v>43817</v>
      </c>
      <c r="C84" s="3"/>
      <c r="D84" s="8">
        <f>('Données à saisir'!$E$11/'Données à saisir'!$E$9)*(ROW()-5)</f>
        <v>67.296296296296291</v>
      </c>
    </row>
    <row r="85" spans="2:4" x14ac:dyDescent="0.4">
      <c r="B85" s="2">
        <f>'Données à saisir'!G86</f>
        <v>43818</v>
      </c>
      <c r="C85" s="3"/>
      <c r="D85" s="8">
        <f>('Données à saisir'!$E$11/'Données à saisir'!$E$9)*(ROW()-5)</f>
        <v>68.148148148148152</v>
      </c>
    </row>
    <row r="86" spans="2:4" x14ac:dyDescent="0.4">
      <c r="B86" s="2">
        <f>'Données à saisir'!G87</f>
        <v>43819</v>
      </c>
      <c r="C86" s="3"/>
      <c r="D86" s="8">
        <f>('Données à saisir'!$E$11/'Données à saisir'!$E$9)*(ROW()-5)</f>
        <v>69</v>
      </c>
    </row>
  </sheetData>
  <mergeCells count="1">
    <mergeCell ref="B2:L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FEA18-EFEB-4D31-9451-DDF7E2136C2C}">
  <dimension ref="B1:L86"/>
  <sheetViews>
    <sheetView workbookViewId="0">
      <selection activeCell="H36" sqref="H36"/>
    </sheetView>
  </sheetViews>
  <sheetFormatPr baseColWidth="10" defaultRowHeight="14.6" x14ac:dyDescent="0.4"/>
  <cols>
    <col min="1" max="1" width="5.69140625" customWidth="1"/>
    <col min="2" max="2" width="15" customWidth="1"/>
    <col min="3" max="3" width="19.4609375" customWidth="1"/>
    <col min="4" max="4" width="17.15234375" customWidth="1"/>
  </cols>
  <sheetData>
    <row r="1" spans="2:12" ht="15" thickBot="1" x14ac:dyDescent="0.45"/>
    <row r="2" spans="2:12" ht="27.9" thickBot="1" x14ac:dyDescent="0.9">
      <c r="B2" s="142" t="s">
        <v>26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4" spans="2:12" x14ac:dyDescent="0.4">
      <c r="B4" s="1" t="s">
        <v>21</v>
      </c>
      <c r="C4" s="1" t="s">
        <v>12</v>
      </c>
      <c r="D4" s="1" t="s">
        <v>27</v>
      </c>
    </row>
    <row r="5" spans="2:12" x14ac:dyDescent="0.4">
      <c r="B5" s="2">
        <f>'Données à saisir'!G6</f>
        <v>43738</v>
      </c>
      <c r="C5" s="3">
        <f>'Données à saisir'!H6-'Données à saisir'!I6</f>
        <v>0</v>
      </c>
      <c r="D5" s="8">
        <f>AVERAGE('Données à saisir'!J6:M6)</f>
        <v>4.25</v>
      </c>
    </row>
    <row r="6" spans="2:12" x14ac:dyDescent="0.4">
      <c r="B6" s="2">
        <f>'Données à saisir'!G7</f>
        <v>43739</v>
      </c>
      <c r="C6" s="3">
        <f>C5+'Données à saisir'!H7-'Données à saisir'!I7</f>
        <v>2</v>
      </c>
      <c r="D6" s="8">
        <f>AVERAGE('Données à saisir'!J7:M7)</f>
        <v>4.25</v>
      </c>
    </row>
    <row r="7" spans="2:12" x14ac:dyDescent="0.4">
      <c r="B7" s="2">
        <f>'Données à saisir'!G8</f>
        <v>43740</v>
      </c>
      <c r="C7" s="3">
        <f>C6+'Données à saisir'!H8-'Données à saisir'!I8</f>
        <v>4</v>
      </c>
      <c r="D7" s="8">
        <f>AVERAGE('Données à saisir'!J8:M8)</f>
        <v>4.25</v>
      </c>
    </row>
    <row r="8" spans="2:12" x14ac:dyDescent="0.4">
      <c r="B8" s="2">
        <f>'Données à saisir'!G9</f>
        <v>43741</v>
      </c>
      <c r="C8" s="3">
        <f>C7+'Données à saisir'!H9-'Données à saisir'!I9</f>
        <v>5</v>
      </c>
      <c r="D8" s="8">
        <f>AVERAGE('Données à saisir'!J9:M9)</f>
        <v>4.25</v>
      </c>
    </row>
    <row r="9" spans="2:12" x14ac:dyDescent="0.4">
      <c r="B9" s="2">
        <f>'Données à saisir'!G10</f>
        <v>43742</v>
      </c>
      <c r="C9" s="3">
        <f>C8+'Données à saisir'!H10-'Données à saisir'!I10</f>
        <v>8</v>
      </c>
      <c r="D9" s="8">
        <f>AVERAGE('Données à saisir'!J10:M10)</f>
        <v>4.75</v>
      </c>
    </row>
    <row r="10" spans="2:12" x14ac:dyDescent="0.4">
      <c r="B10" s="2">
        <f>'Données à saisir'!G11</f>
        <v>43743</v>
      </c>
      <c r="C10" s="3">
        <f>C9+'Données à saisir'!H11-'Données à saisir'!I11</f>
        <v>8</v>
      </c>
      <c r="D10" s="8">
        <f>AVERAGE('Données à saisir'!J11:M11)</f>
        <v>4.75</v>
      </c>
    </row>
    <row r="11" spans="2:12" x14ac:dyDescent="0.4">
      <c r="B11" s="2">
        <f>'Données à saisir'!G12</f>
        <v>43744</v>
      </c>
      <c r="C11" s="3">
        <f>C10+'Données à saisir'!H12-'Données à saisir'!I12</f>
        <v>8</v>
      </c>
      <c r="D11" s="8">
        <f>AVERAGE('Données à saisir'!J12:M12)</f>
        <v>4.75</v>
      </c>
    </row>
    <row r="12" spans="2:12" x14ac:dyDescent="0.4">
      <c r="B12" s="2">
        <f>'Données à saisir'!G13</f>
        <v>43745</v>
      </c>
      <c r="C12" s="3">
        <f>C11+'Données à saisir'!H13-'Données à saisir'!I13</f>
        <v>8</v>
      </c>
      <c r="D12" s="8">
        <f>AVERAGE('Données à saisir'!J13:M13)</f>
        <v>4</v>
      </c>
    </row>
    <row r="13" spans="2:12" x14ac:dyDescent="0.4">
      <c r="B13" s="2">
        <f>'Données à saisir'!G14</f>
        <v>43746</v>
      </c>
      <c r="C13" s="3">
        <f>C12+'Données à saisir'!H14-'Données à saisir'!I14</f>
        <v>9</v>
      </c>
      <c r="D13" s="8">
        <f>AVERAGE('Données à saisir'!J14:M14)</f>
        <v>4.25</v>
      </c>
    </row>
    <row r="14" spans="2:12" x14ac:dyDescent="0.4">
      <c r="B14" s="2">
        <f>'Données à saisir'!G15</f>
        <v>43747</v>
      </c>
      <c r="C14" s="3">
        <f>C13+'Données à saisir'!H15-'Données à saisir'!I15</f>
        <v>13</v>
      </c>
      <c r="D14" s="8">
        <f>AVERAGE('Données à saisir'!J15:M15)</f>
        <v>4.25</v>
      </c>
    </row>
    <row r="15" spans="2:12" x14ac:dyDescent="0.4">
      <c r="B15" s="2">
        <f>'Données à saisir'!G16</f>
        <v>43748</v>
      </c>
      <c r="C15" s="3">
        <f>C14+'Données à saisir'!H16-'Données à saisir'!I16</f>
        <v>12</v>
      </c>
      <c r="D15" s="8">
        <f>AVERAGE('Données à saisir'!J16:M16)</f>
        <v>4</v>
      </c>
    </row>
    <row r="16" spans="2:12" x14ac:dyDescent="0.4">
      <c r="B16" s="2">
        <f>'Données à saisir'!G17</f>
        <v>43749</v>
      </c>
      <c r="C16" s="3">
        <f>C15+'Données à saisir'!H17-'Données à saisir'!I17</f>
        <v>10</v>
      </c>
      <c r="D16" s="8">
        <f>AVERAGE('Données à saisir'!J17:M17)</f>
        <v>2.75</v>
      </c>
    </row>
    <row r="17" spans="2:4" x14ac:dyDescent="0.4">
      <c r="B17" s="2">
        <f>'Données à saisir'!G18</f>
        <v>43750</v>
      </c>
      <c r="C17" s="3">
        <f>C16+'Données à saisir'!H18-'Données à saisir'!I18</f>
        <v>10</v>
      </c>
      <c r="D17" s="8">
        <f>AVERAGE('Données à saisir'!J18:M18)</f>
        <v>2.75</v>
      </c>
    </row>
    <row r="18" spans="2:4" x14ac:dyDescent="0.4">
      <c r="B18" s="2">
        <f>'Données à saisir'!G19</f>
        <v>43751</v>
      </c>
      <c r="C18" s="3">
        <f>C17+'Données à saisir'!H19-'Données à saisir'!I19</f>
        <v>10</v>
      </c>
      <c r="D18" s="8">
        <f>AVERAGE('Données à saisir'!J19:M19)</f>
        <v>2.75</v>
      </c>
    </row>
    <row r="19" spans="2:4" x14ac:dyDescent="0.4">
      <c r="B19" s="2">
        <f>'Données à saisir'!G20</f>
        <v>43752</v>
      </c>
      <c r="C19" s="3">
        <f>C18+'Données à saisir'!H20-'Données à saisir'!I20</f>
        <v>13</v>
      </c>
      <c r="D19" s="8">
        <f>AVERAGE('Données à saisir'!J20:M20)</f>
        <v>1.25</v>
      </c>
    </row>
    <row r="20" spans="2:4" x14ac:dyDescent="0.4">
      <c r="B20" s="2">
        <f>'Données à saisir'!G21</f>
        <v>43753</v>
      </c>
      <c r="C20" s="3">
        <f>C19+'Données à saisir'!H21-'Données à saisir'!I21</f>
        <v>14</v>
      </c>
      <c r="D20" s="8">
        <f>AVERAGE('Données à saisir'!J21:M21)</f>
        <v>1.5</v>
      </c>
    </row>
    <row r="21" spans="2:4" x14ac:dyDescent="0.4">
      <c r="B21" s="2">
        <f>'Données à saisir'!G22</f>
        <v>43754</v>
      </c>
      <c r="C21" s="3">
        <f>C20+'Données à saisir'!H22-'Données à saisir'!I22</f>
        <v>14</v>
      </c>
      <c r="D21" s="8">
        <f>AVERAGE('Données à saisir'!J22:M22)</f>
        <v>1.75</v>
      </c>
    </row>
    <row r="22" spans="2:4" x14ac:dyDescent="0.4">
      <c r="B22" s="2">
        <f>'Données à saisir'!G23</f>
        <v>43755</v>
      </c>
      <c r="C22" s="3">
        <f>C21+'Données à saisir'!H23-'Données à saisir'!I23</f>
        <v>13</v>
      </c>
      <c r="D22" s="8">
        <f>AVERAGE('Données à saisir'!J23:M23)</f>
        <v>2.5</v>
      </c>
    </row>
    <row r="23" spans="2:4" x14ac:dyDescent="0.4">
      <c r="B23" s="2">
        <f>'Données à saisir'!G24</f>
        <v>43756</v>
      </c>
      <c r="C23" s="3">
        <f>C22+'Données à saisir'!H24-'Données à saisir'!I24</f>
        <v>13</v>
      </c>
      <c r="D23" s="8">
        <f>AVERAGE('Données à saisir'!J24:M24)</f>
        <v>2.5</v>
      </c>
    </row>
    <row r="24" spans="2:4" x14ac:dyDescent="0.4">
      <c r="B24" s="2">
        <f>'Données à saisir'!G25</f>
        <v>43757</v>
      </c>
      <c r="C24" s="3">
        <f>C23+'Données à saisir'!H25-'Données à saisir'!I25</f>
        <v>13</v>
      </c>
      <c r="D24" s="8">
        <f>AVERAGE('Données à saisir'!J25:M25)</f>
        <v>2.5</v>
      </c>
    </row>
    <row r="25" spans="2:4" x14ac:dyDescent="0.4">
      <c r="B25" s="2">
        <f>'Données à saisir'!G26</f>
        <v>43758</v>
      </c>
      <c r="C25" s="3">
        <f>C24+'Données à saisir'!H26-'Données à saisir'!I26</f>
        <v>13</v>
      </c>
      <c r="D25" s="8">
        <f>AVERAGE('Données à saisir'!J26:M26)</f>
        <v>2.5</v>
      </c>
    </row>
    <row r="26" spans="2:4" x14ac:dyDescent="0.4">
      <c r="B26" s="2">
        <f>'Données à saisir'!G27</f>
        <v>43759</v>
      </c>
      <c r="C26" s="3">
        <f>C25+'Données à saisir'!H27-'Données à saisir'!I27</f>
        <v>14</v>
      </c>
      <c r="D26" s="8">
        <f>AVERAGE('Données à saisir'!J27:M27)</f>
        <v>3.75</v>
      </c>
    </row>
    <row r="27" spans="2:4" x14ac:dyDescent="0.4">
      <c r="B27" s="2">
        <f>'Données à saisir'!G28</f>
        <v>43760</v>
      </c>
      <c r="C27" s="3">
        <f>C26+'Données à saisir'!H28-'Données à saisir'!I28</f>
        <v>13</v>
      </c>
      <c r="D27" s="8">
        <f>AVERAGE('Données à saisir'!J28:M28)</f>
        <v>3.75</v>
      </c>
    </row>
    <row r="28" spans="2:4" x14ac:dyDescent="0.4">
      <c r="B28" s="2">
        <f>'Données à saisir'!G29</f>
        <v>43761</v>
      </c>
      <c r="C28" s="3">
        <f>C27+'Données à saisir'!H29-'Données à saisir'!I29</f>
        <v>13</v>
      </c>
      <c r="D28" s="8">
        <f>AVERAGE('Données à saisir'!J29:M29)</f>
        <v>4.25</v>
      </c>
    </row>
    <row r="29" spans="2:4" x14ac:dyDescent="0.4">
      <c r="B29" s="2">
        <f>'Données à saisir'!G30</f>
        <v>43762</v>
      </c>
      <c r="C29" s="3">
        <f>C28+'Données à saisir'!H30-'Données à saisir'!I30</f>
        <v>15</v>
      </c>
      <c r="D29" s="8">
        <f>AVERAGE('Données à saisir'!J30:M30)</f>
        <v>4.5</v>
      </c>
    </row>
    <row r="30" spans="2:4" x14ac:dyDescent="0.4">
      <c r="B30" s="2">
        <f>'Données à saisir'!G31</f>
        <v>43763</v>
      </c>
      <c r="C30" s="3">
        <f>C29+'Données à saisir'!H31-'Données à saisir'!I31</f>
        <v>14</v>
      </c>
      <c r="D30" s="8">
        <f>AVERAGE('Données à saisir'!J31:M31)</f>
        <v>4.25</v>
      </c>
    </row>
    <row r="31" spans="2:4" x14ac:dyDescent="0.4">
      <c r="B31" s="2">
        <f>'Données à saisir'!G32</f>
        <v>43764</v>
      </c>
      <c r="C31" s="3">
        <f>C30+'Données à saisir'!H32-'Données à saisir'!I32</f>
        <v>14</v>
      </c>
      <c r="D31" s="8">
        <f>AVERAGE('Données à saisir'!J32:M32)</f>
        <v>4.25</v>
      </c>
    </row>
    <row r="32" spans="2:4" x14ac:dyDescent="0.4">
      <c r="B32" s="2">
        <f>'Données à saisir'!G33</f>
        <v>43765</v>
      </c>
      <c r="C32" s="3">
        <f>C31+'Données à saisir'!H33-'Données à saisir'!I33</f>
        <v>14</v>
      </c>
      <c r="D32" s="8">
        <f>AVERAGE('Données à saisir'!J33:M33)</f>
        <v>4.25</v>
      </c>
    </row>
    <row r="33" spans="2:4" x14ac:dyDescent="0.4">
      <c r="B33" s="2">
        <f>'Données à saisir'!G34</f>
        <v>43766</v>
      </c>
      <c r="C33" s="3">
        <f>C32+'Données à saisir'!H34-'Données à saisir'!I34</f>
        <v>11</v>
      </c>
      <c r="D33" s="8">
        <f>AVERAGE('Données à saisir'!J34:M34)</f>
        <v>4.25</v>
      </c>
    </row>
    <row r="34" spans="2:4" x14ac:dyDescent="0.4">
      <c r="B34" s="2">
        <f>'Données à saisir'!G35</f>
        <v>43767</v>
      </c>
      <c r="C34" s="3">
        <f>C33+'Données à saisir'!H35-'Données à saisir'!I35</f>
        <v>10</v>
      </c>
      <c r="D34" s="8">
        <f>AVERAGE('Données à saisir'!J35:M35)</f>
        <v>4.25</v>
      </c>
    </row>
    <row r="35" spans="2:4" x14ac:dyDescent="0.4">
      <c r="B35" s="2">
        <f>'Données à saisir'!G36</f>
        <v>43768</v>
      </c>
      <c r="C35" s="3">
        <f>C34+'Données à saisir'!H36-'Données à saisir'!I36</f>
        <v>10</v>
      </c>
      <c r="D35" s="8">
        <f>AVERAGE('Données à saisir'!J36:M36)</f>
        <v>3.75</v>
      </c>
    </row>
    <row r="36" spans="2:4" x14ac:dyDescent="0.4">
      <c r="B36" s="2">
        <f>'Données à saisir'!G37</f>
        <v>43769</v>
      </c>
      <c r="C36" s="3"/>
      <c r="D36" s="8"/>
    </row>
    <row r="37" spans="2:4" x14ac:dyDescent="0.4">
      <c r="B37" s="2">
        <f>'Données à saisir'!G38</f>
        <v>43770</v>
      </c>
      <c r="C37" s="3"/>
      <c r="D37" s="8"/>
    </row>
    <row r="38" spans="2:4" x14ac:dyDescent="0.4">
      <c r="B38" s="2">
        <f>'Données à saisir'!G39</f>
        <v>43771</v>
      </c>
      <c r="C38" s="3"/>
      <c r="D38" s="8"/>
    </row>
    <row r="39" spans="2:4" x14ac:dyDescent="0.4">
      <c r="B39" s="2">
        <f>'Données à saisir'!G40</f>
        <v>43772</v>
      </c>
      <c r="C39" s="3"/>
      <c r="D39" s="8"/>
    </row>
    <row r="40" spans="2:4" x14ac:dyDescent="0.4">
      <c r="B40" s="2">
        <f>'Données à saisir'!G41</f>
        <v>43773</v>
      </c>
      <c r="C40" s="3"/>
      <c r="D40" s="8"/>
    </row>
    <row r="41" spans="2:4" x14ac:dyDescent="0.4">
      <c r="B41" s="2">
        <f>'Données à saisir'!G42</f>
        <v>43774</v>
      </c>
      <c r="C41" s="3"/>
      <c r="D41" s="8"/>
    </row>
    <row r="42" spans="2:4" x14ac:dyDescent="0.4">
      <c r="B42" s="2">
        <f>'Données à saisir'!G43</f>
        <v>43775</v>
      </c>
      <c r="C42" s="3"/>
      <c r="D42" s="8"/>
    </row>
    <row r="43" spans="2:4" x14ac:dyDescent="0.4">
      <c r="B43" s="2">
        <f>'Données à saisir'!G44</f>
        <v>43776</v>
      </c>
      <c r="C43" s="3"/>
      <c r="D43" s="8"/>
    </row>
    <row r="44" spans="2:4" x14ac:dyDescent="0.4">
      <c r="B44" s="2">
        <f>'Données à saisir'!G45</f>
        <v>43777</v>
      </c>
      <c r="C44" s="3"/>
      <c r="D44" s="8"/>
    </row>
    <row r="45" spans="2:4" x14ac:dyDescent="0.4">
      <c r="B45" s="2">
        <f>'Données à saisir'!G46</f>
        <v>43778</v>
      </c>
      <c r="C45" s="3"/>
      <c r="D45" s="8"/>
    </row>
    <row r="46" spans="2:4" x14ac:dyDescent="0.4">
      <c r="B46" s="2">
        <f>'Données à saisir'!G47</f>
        <v>43779</v>
      </c>
      <c r="C46" s="3"/>
      <c r="D46" s="8"/>
    </row>
    <row r="47" spans="2:4" x14ac:dyDescent="0.4">
      <c r="B47" s="2">
        <f>'Données à saisir'!G48</f>
        <v>43780</v>
      </c>
      <c r="C47" s="3"/>
      <c r="D47" s="8"/>
    </row>
    <row r="48" spans="2:4" x14ac:dyDescent="0.4">
      <c r="B48" s="2">
        <f>'Données à saisir'!G49</f>
        <v>43781</v>
      </c>
      <c r="C48" s="3"/>
      <c r="D48" s="8"/>
    </row>
    <row r="49" spans="2:4" x14ac:dyDescent="0.4">
      <c r="B49" s="2">
        <f>'Données à saisir'!G50</f>
        <v>43782</v>
      </c>
      <c r="C49" s="3"/>
      <c r="D49" s="8"/>
    </row>
    <row r="50" spans="2:4" x14ac:dyDescent="0.4">
      <c r="B50" s="2">
        <f>'Données à saisir'!G51</f>
        <v>43783</v>
      </c>
      <c r="C50" s="3"/>
      <c r="D50" s="8"/>
    </row>
    <row r="51" spans="2:4" x14ac:dyDescent="0.4">
      <c r="B51" s="2">
        <f>'Données à saisir'!G52</f>
        <v>43784</v>
      </c>
      <c r="C51" s="3"/>
      <c r="D51" s="8"/>
    </row>
    <row r="52" spans="2:4" x14ac:dyDescent="0.4">
      <c r="B52" s="2">
        <f>'Données à saisir'!G53</f>
        <v>43785</v>
      </c>
      <c r="C52" s="3"/>
      <c r="D52" s="8"/>
    </row>
    <row r="53" spans="2:4" x14ac:dyDescent="0.4">
      <c r="B53" s="2">
        <f>'Données à saisir'!G54</f>
        <v>43786</v>
      </c>
      <c r="C53" s="3"/>
      <c r="D53" s="8"/>
    </row>
    <row r="54" spans="2:4" x14ac:dyDescent="0.4">
      <c r="B54" s="2">
        <f>'Données à saisir'!G55</f>
        <v>43787</v>
      </c>
      <c r="C54" s="3"/>
      <c r="D54" s="8"/>
    </row>
    <row r="55" spans="2:4" x14ac:dyDescent="0.4">
      <c r="B55" s="2">
        <f>'Données à saisir'!G56</f>
        <v>43788</v>
      </c>
      <c r="C55" s="3"/>
      <c r="D55" s="8"/>
    </row>
    <row r="56" spans="2:4" x14ac:dyDescent="0.4">
      <c r="B56" s="2">
        <f>'Données à saisir'!G57</f>
        <v>43789</v>
      </c>
      <c r="C56" s="3"/>
      <c r="D56" s="8"/>
    </row>
    <row r="57" spans="2:4" x14ac:dyDescent="0.4">
      <c r="B57" s="2">
        <f>'Données à saisir'!G58</f>
        <v>43790</v>
      </c>
      <c r="C57" s="3"/>
      <c r="D57" s="8"/>
    </row>
    <row r="58" spans="2:4" x14ac:dyDescent="0.4">
      <c r="B58" s="2">
        <f>'Données à saisir'!G59</f>
        <v>43791</v>
      </c>
      <c r="C58" s="3"/>
      <c r="D58" s="8"/>
    </row>
    <row r="59" spans="2:4" x14ac:dyDescent="0.4">
      <c r="B59" s="2">
        <f>'Données à saisir'!G60</f>
        <v>43792</v>
      </c>
      <c r="C59" s="3"/>
      <c r="D59" s="8"/>
    </row>
    <row r="60" spans="2:4" x14ac:dyDescent="0.4">
      <c r="B60" s="2">
        <f>'Données à saisir'!G61</f>
        <v>43793</v>
      </c>
      <c r="C60" s="3"/>
      <c r="D60" s="8"/>
    </row>
    <row r="61" spans="2:4" x14ac:dyDescent="0.4">
      <c r="B61" s="2">
        <f>'Données à saisir'!G62</f>
        <v>43794</v>
      </c>
      <c r="C61" s="3"/>
      <c r="D61" s="8"/>
    </row>
    <row r="62" spans="2:4" x14ac:dyDescent="0.4">
      <c r="B62" s="2">
        <f>'Données à saisir'!G63</f>
        <v>43795</v>
      </c>
      <c r="C62" s="3"/>
      <c r="D62" s="8"/>
    </row>
    <row r="63" spans="2:4" x14ac:dyDescent="0.4">
      <c r="B63" s="2">
        <f>'Données à saisir'!G64</f>
        <v>43796</v>
      </c>
      <c r="C63" s="3"/>
      <c r="D63" s="8"/>
    </row>
    <row r="64" spans="2:4" x14ac:dyDescent="0.4">
      <c r="B64" s="2">
        <f>'Données à saisir'!G65</f>
        <v>43797</v>
      </c>
      <c r="C64" s="3"/>
      <c r="D64" s="8"/>
    </row>
    <row r="65" spans="2:4" x14ac:dyDescent="0.4">
      <c r="B65" s="2">
        <f>'Données à saisir'!G66</f>
        <v>43798</v>
      </c>
      <c r="C65" s="3"/>
      <c r="D65" s="8"/>
    </row>
    <row r="66" spans="2:4" x14ac:dyDescent="0.4">
      <c r="B66" s="2">
        <f>'Données à saisir'!G67</f>
        <v>43799</v>
      </c>
      <c r="C66" s="3"/>
      <c r="D66" s="8"/>
    </row>
    <row r="67" spans="2:4" x14ac:dyDescent="0.4">
      <c r="B67" s="2">
        <f>'Données à saisir'!G68</f>
        <v>43800</v>
      </c>
      <c r="C67" s="3"/>
      <c r="D67" s="8"/>
    </row>
    <row r="68" spans="2:4" x14ac:dyDescent="0.4">
      <c r="B68" s="2">
        <f>'Données à saisir'!G69</f>
        <v>43801</v>
      </c>
      <c r="C68" s="3"/>
      <c r="D68" s="8"/>
    </row>
    <row r="69" spans="2:4" x14ac:dyDescent="0.4">
      <c r="B69" s="2">
        <f>'Données à saisir'!G70</f>
        <v>43802</v>
      </c>
      <c r="C69" s="3"/>
      <c r="D69" s="8"/>
    </row>
    <row r="70" spans="2:4" x14ac:dyDescent="0.4">
      <c r="B70" s="2">
        <f>'Données à saisir'!G71</f>
        <v>43803</v>
      </c>
      <c r="C70" s="3"/>
      <c r="D70" s="8"/>
    </row>
    <row r="71" spans="2:4" x14ac:dyDescent="0.4">
      <c r="B71" s="2">
        <f>'Données à saisir'!G72</f>
        <v>43804</v>
      </c>
      <c r="C71" s="3"/>
      <c r="D71" s="8"/>
    </row>
    <row r="72" spans="2:4" x14ac:dyDescent="0.4">
      <c r="B72" s="2">
        <f>'Données à saisir'!G73</f>
        <v>43805</v>
      </c>
      <c r="C72" s="3"/>
      <c r="D72" s="8"/>
    </row>
    <row r="73" spans="2:4" x14ac:dyDescent="0.4">
      <c r="B73" s="2">
        <f>'Données à saisir'!G74</f>
        <v>43806</v>
      </c>
      <c r="C73" s="3"/>
      <c r="D73" s="8"/>
    </row>
    <row r="74" spans="2:4" x14ac:dyDescent="0.4">
      <c r="B74" s="2">
        <f>'Données à saisir'!G75</f>
        <v>43807</v>
      </c>
      <c r="C74" s="3"/>
      <c r="D74" s="8"/>
    </row>
    <row r="75" spans="2:4" x14ac:dyDescent="0.4">
      <c r="B75" s="2">
        <f>'Données à saisir'!G76</f>
        <v>43808</v>
      </c>
      <c r="C75" s="3"/>
      <c r="D75" s="8"/>
    </row>
    <row r="76" spans="2:4" x14ac:dyDescent="0.4">
      <c r="B76" s="2">
        <f>'Données à saisir'!G77</f>
        <v>43809</v>
      </c>
      <c r="C76" s="3"/>
      <c r="D76" s="8"/>
    </row>
    <row r="77" spans="2:4" x14ac:dyDescent="0.4">
      <c r="B77" s="2">
        <f>'Données à saisir'!G78</f>
        <v>43810</v>
      </c>
      <c r="C77" s="3"/>
      <c r="D77" s="8"/>
    </row>
    <row r="78" spans="2:4" x14ac:dyDescent="0.4">
      <c r="B78" s="2">
        <f>'Données à saisir'!G79</f>
        <v>43811</v>
      </c>
      <c r="C78" s="3"/>
      <c r="D78" s="8"/>
    </row>
    <row r="79" spans="2:4" x14ac:dyDescent="0.4">
      <c r="B79" s="2">
        <f>'Données à saisir'!G80</f>
        <v>43812</v>
      </c>
      <c r="C79" s="3"/>
      <c r="D79" s="8"/>
    </row>
    <row r="80" spans="2:4" x14ac:dyDescent="0.4">
      <c r="B80" s="2">
        <f>'Données à saisir'!G81</f>
        <v>43813</v>
      </c>
      <c r="C80" s="3"/>
      <c r="D80" s="8"/>
    </row>
    <row r="81" spans="2:4" x14ac:dyDescent="0.4">
      <c r="B81" s="2">
        <f>'Données à saisir'!G82</f>
        <v>43814</v>
      </c>
      <c r="C81" s="3"/>
      <c r="D81" s="8"/>
    </row>
    <row r="82" spans="2:4" x14ac:dyDescent="0.4">
      <c r="B82" s="2">
        <f>'Données à saisir'!G83</f>
        <v>43815</v>
      </c>
      <c r="C82" s="3"/>
      <c r="D82" s="8"/>
    </row>
    <row r="83" spans="2:4" x14ac:dyDescent="0.4">
      <c r="B83" s="2">
        <f>'Données à saisir'!G84</f>
        <v>43816</v>
      </c>
      <c r="C83" s="3"/>
      <c r="D83" s="8"/>
    </row>
    <row r="84" spans="2:4" x14ac:dyDescent="0.4">
      <c r="B84" s="2">
        <f>'Données à saisir'!G85</f>
        <v>43817</v>
      </c>
      <c r="C84" s="3"/>
      <c r="D84" s="8"/>
    </row>
    <row r="85" spans="2:4" x14ac:dyDescent="0.4">
      <c r="B85" s="2">
        <f>'Données à saisir'!G86</f>
        <v>43818</v>
      </c>
      <c r="C85" s="3"/>
      <c r="D85" s="8"/>
    </row>
    <row r="86" spans="2:4" x14ac:dyDescent="0.4">
      <c r="B86" s="2">
        <f>'Données à saisir'!G87</f>
        <v>43819</v>
      </c>
      <c r="C86" s="3"/>
      <c r="D86" s="8"/>
    </row>
  </sheetData>
  <mergeCells count="1">
    <mergeCell ref="B2:L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18A92-8D68-447F-A750-8A12CDCEA43B}">
  <dimension ref="B1:K13"/>
  <sheetViews>
    <sheetView workbookViewId="0">
      <selection activeCell="O55" sqref="O55"/>
    </sheetView>
  </sheetViews>
  <sheetFormatPr baseColWidth="10" defaultRowHeight="14.6" x14ac:dyDescent="0.4"/>
  <cols>
    <col min="1" max="1" width="5.69140625" customWidth="1"/>
    <col min="2" max="5" width="11.07421875" customWidth="1"/>
  </cols>
  <sheetData>
    <row r="1" spans="2:11" ht="15" thickBot="1" x14ac:dyDescent="0.45"/>
    <row r="2" spans="2:11" ht="27.9" thickBot="1" x14ac:dyDescent="0.9">
      <c r="B2" s="142" t="s">
        <v>45</v>
      </c>
      <c r="C2" s="143"/>
      <c r="D2" s="143"/>
      <c r="E2" s="143"/>
      <c r="F2" s="143"/>
      <c r="G2" s="143"/>
      <c r="H2" s="143"/>
      <c r="I2" s="143"/>
      <c r="J2" s="143"/>
      <c r="K2" s="144"/>
    </row>
    <row r="3" spans="2:11" ht="15" thickBot="1" x14ac:dyDescent="0.45"/>
    <row r="4" spans="2:11" ht="15" thickBot="1" x14ac:dyDescent="0.45">
      <c r="B4" s="165" t="s">
        <v>46</v>
      </c>
      <c r="C4" s="166"/>
      <c r="D4" s="166"/>
      <c r="E4" s="166"/>
      <c r="F4" s="166"/>
      <c r="G4" s="85" t="s">
        <v>52</v>
      </c>
    </row>
    <row r="5" spans="2:11" x14ac:dyDescent="0.4">
      <c r="B5" s="163" t="s">
        <v>53</v>
      </c>
      <c r="C5" s="164"/>
      <c r="D5" s="164"/>
      <c r="E5" s="164"/>
      <c r="F5" s="113">
        <f>'Données à saisir'!E9</f>
        <v>81</v>
      </c>
      <c r="G5" s="116">
        <v>1</v>
      </c>
    </row>
    <row r="6" spans="2:11" x14ac:dyDescent="0.4">
      <c r="B6" s="161" t="s">
        <v>47</v>
      </c>
      <c r="C6" s="162"/>
      <c r="D6" s="162"/>
      <c r="E6" s="162"/>
      <c r="F6" s="114">
        <f>_xlfn.DAYS('Tableau de bord'!C2,'Données à saisir'!E7)</f>
        <v>21</v>
      </c>
      <c r="G6" s="117">
        <f>F6/F5</f>
        <v>0.25925925925925924</v>
      </c>
    </row>
    <row r="7" spans="2:11" ht="15" thickBot="1" x14ac:dyDescent="0.45">
      <c r="B7" s="111" t="s">
        <v>48</v>
      </c>
      <c r="C7" s="112"/>
      <c r="D7" s="112"/>
      <c r="E7" s="112"/>
      <c r="F7" s="115">
        <f>F5-F6</f>
        <v>60</v>
      </c>
      <c r="G7" s="118">
        <f>F7/F5</f>
        <v>0.7407407407407407</v>
      </c>
    </row>
    <row r="8" spans="2:11" ht="5.05" customHeight="1" thickBot="1" x14ac:dyDescent="0.45">
      <c r="B8" s="175"/>
      <c r="C8" s="175"/>
      <c r="D8" s="175"/>
      <c r="E8" s="175"/>
      <c r="F8" s="175"/>
      <c r="G8" s="175"/>
    </row>
    <row r="9" spans="2:11" x14ac:dyDescent="0.4">
      <c r="B9" s="167" t="s">
        <v>49</v>
      </c>
      <c r="C9" s="168"/>
      <c r="D9" s="168"/>
      <c r="E9" s="168"/>
      <c r="F9" s="120">
        <f>'Données à saisir'!E11</f>
        <v>69</v>
      </c>
      <c r="G9" s="119">
        <v>1</v>
      </c>
    </row>
    <row r="10" spans="2:11" x14ac:dyDescent="0.4">
      <c r="B10" s="169" t="s">
        <v>50</v>
      </c>
      <c r="C10" s="170"/>
      <c r="D10" s="170"/>
      <c r="E10" s="170"/>
      <c r="F10" s="86">
        <f>SUMIF('Données à saisir'!G6:G87,"&lt;="&amp;'Tableau de bord'!C2,'Données à saisir'!I6:I87)</f>
        <v>23</v>
      </c>
      <c r="G10" s="88">
        <f>F10/F9</f>
        <v>0.33333333333333331</v>
      </c>
    </row>
    <row r="11" spans="2:11" ht="15" thickBot="1" x14ac:dyDescent="0.45">
      <c r="B11" s="171" t="s">
        <v>51</v>
      </c>
      <c r="C11" s="172"/>
      <c r="D11" s="172"/>
      <c r="E11" s="172"/>
      <c r="F11" s="87">
        <f>F9-F10</f>
        <v>46</v>
      </c>
      <c r="G11" s="89">
        <f>F11/F9</f>
        <v>0.66666666666666663</v>
      </c>
    </row>
    <row r="12" spans="2:11" ht="5.05" customHeight="1" thickBot="1" x14ac:dyDescent="0.45">
      <c r="B12" s="175"/>
      <c r="C12" s="175"/>
      <c r="D12" s="175"/>
      <c r="E12" s="175"/>
      <c r="F12" s="175"/>
      <c r="G12" s="175"/>
    </row>
    <row r="13" spans="2:11" ht="15" thickBot="1" x14ac:dyDescent="0.45">
      <c r="B13" s="173" t="s">
        <v>54</v>
      </c>
      <c r="C13" s="174"/>
      <c r="D13" s="174"/>
      <c r="E13" s="174"/>
      <c r="F13" s="90">
        <f>G10-G6</f>
        <v>7.407407407407407E-2</v>
      </c>
      <c r="G13" s="84"/>
    </row>
  </sheetData>
  <mergeCells count="10">
    <mergeCell ref="B10:E10"/>
    <mergeCell ref="B11:E11"/>
    <mergeCell ref="B13:E13"/>
    <mergeCell ref="B8:G8"/>
    <mergeCell ref="B12:G12"/>
    <mergeCell ref="B2:K2"/>
    <mergeCell ref="B6:E6"/>
    <mergeCell ref="B5:E5"/>
    <mergeCell ref="B4:F4"/>
    <mergeCell ref="B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E58A4-9083-46A3-BAA3-444D1D405373}">
  <dimension ref="B1:K9"/>
  <sheetViews>
    <sheetView workbookViewId="0">
      <selection activeCell="O23" sqref="O23"/>
    </sheetView>
  </sheetViews>
  <sheetFormatPr baseColWidth="10" defaultRowHeight="14.6" x14ac:dyDescent="0.4"/>
  <cols>
    <col min="1" max="1" width="5.69140625" customWidth="1"/>
    <col min="2" max="3" width="11.69140625" customWidth="1"/>
    <col min="4" max="4" width="8.69140625" customWidth="1"/>
  </cols>
  <sheetData>
    <row r="1" spans="2:11" ht="15" thickBot="1" x14ac:dyDescent="0.45"/>
    <row r="2" spans="2:11" ht="27.9" thickBot="1" x14ac:dyDescent="0.9">
      <c r="B2" s="142" t="s">
        <v>31</v>
      </c>
      <c r="C2" s="143"/>
      <c r="D2" s="143"/>
      <c r="E2" s="143"/>
      <c r="F2" s="143"/>
      <c r="G2" s="143"/>
      <c r="H2" s="143"/>
      <c r="I2" s="143"/>
      <c r="J2" s="143"/>
      <c r="K2" s="144"/>
    </row>
    <row r="5" spans="2:11" x14ac:dyDescent="0.4">
      <c r="B5" s="72" t="s">
        <v>32</v>
      </c>
      <c r="C5" s="72" t="s">
        <v>34</v>
      </c>
      <c r="D5" s="72" t="s">
        <v>33</v>
      </c>
    </row>
    <row r="6" spans="2:11" x14ac:dyDescent="0.4">
      <c r="B6" s="6" t="str">
        <f>'Données à saisir'!D13</f>
        <v>Corinne</v>
      </c>
      <c r="C6" s="71">
        <f>SUMIF('Données à saisir'!G6:G87,"&lt;="&amp;'Tableau de bord'!C2,'Données à saisir'!N6:N87)</f>
        <v>9.75</v>
      </c>
      <c r="D6" s="71">
        <f>'Données à saisir'!E13-'Niveaux de consommation'!C6</f>
        <v>15.25</v>
      </c>
    </row>
    <row r="7" spans="2:11" x14ac:dyDescent="0.4">
      <c r="B7" s="6" t="str">
        <f>'Données à saisir'!D14</f>
        <v>Vincent</v>
      </c>
      <c r="C7" s="71">
        <f>SUMIF('Données à saisir'!G6:G87,"&lt;="&amp;'Tableau de bord'!C2,'Données à saisir'!O6:O87)</f>
        <v>10.75</v>
      </c>
      <c r="D7" s="71">
        <f>'Données à saisir'!E14-'Niveaux de consommation'!C7</f>
        <v>24.25</v>
      </c>
    </row>
    <row r="8" spans="2:11" x14ac:dyDescent="0.4">
      <c r="B8" s="6" t="str">
        <f>'Données à saisir'!D15</f>
        <v>Élise</v>
      </c>
      <c r="C8" s="71">
        <f>SUMIF('Données à saisir'!G6:G87,"&lt;="&amp;'Tableau de bord'!C2,'Données à saisir'!P6:P87)</f>
        <v>11</v>
      </c>
      <c r="D8" s="71">
        <f>'Données à saisir'!E15-'Niveaux de consommation'!C8</f>
        <v>29</v>
      </c>
    </row>
    <row r="9" spans="2:11" x14ac:dyDescent="0.4">
      <c r="B9" s="6" t="str">
        <f>'Données à saisir'!D16</f>
        <v>Pierre</v>
      </c>
      <c r="C9" s="71">
        <f>SUMIF('Données à saisir'!G6:G87,"&lt;="&amp;'Tableau de bord'!C2,'Données à saisir'!Q6:Q87)</f>
        <v>10.75</v>
      </c>
      <c r="D9" s="71">
        <f>'Données à saisir'!E16-'Niveaux de consommation'!C9</f>
        <v>14.25</v>
      </c>
    </row>
  </sheetData>
  <mergeCells count="1">
    <mergeCell ref="B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C19D2-2AC9-4AC6-91BB-1F914CD77191}">
  <dimension ref="B1:M2"/>
  <sheetViews>
    <sheetView workbookViewId="0">
      <selection activeCell="K20" sqref="K20"/>
    </sheetView>
  </sheetViews>
  <sheetFormatPr baseColWidth="10" defaultRowHeight="14.6" x14ac:dyDescent="0.4"/>
  <cols>
    <col min="1" max="1" width="5.69140625" customWidth="1"/>
  </cols>
  <sheetData>
    <row r="1" spans="2:13" ht="15" thickBot="1" x14ac:dyDescent="0.45"/>
    <row r="2" spans="2:13" ht="27.9" thickBot="1" x14ac:dyDescent="0.9">
      <c r="B2" s="142" t="s">
        <v>25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</sheetData>
  <mergeCells count="1">
    <mergeCell ref="B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5233-70CF-4600-A889-2542B54EC761}">
  <dimension ref="B1:L7"/>
  <sheetViews>
    <sheetView workbookViewId="0">
      <selection activeCell="G11" sqref="G11"/>
    </sheetView>
  </sheetViews>
  <sheetFormatPr baseColWidth="10" defaultRowHeight="14.6" x14ac:dyDescent="0.4"/>
  <cols>
    <col min="1" max="1" width="5.69140625" customWidth="1"/>
    <col min="2" max="2" width="34.53515625" customWidth="1"/>
    <col min="3" max="3" width="13.3828125" customWidth="1"/>
    <col min="4" max="4" width="17.15234375" customWidth="1"/>
  </cols>
  <sheetData>
    <row r="1" spans="2:12" ht="15" thickBot="1" x14ac:dyDescent="0.45"/>
    <row r="2" spans="2:12" ht="27.9" thickBot="1" x14ac:dyDescent="0.9">
      <c r="B2" s="142" t="s">
        <v>28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4" spans="2:12" ht="15" thickBot="1" x14ac:dyDescent="0.45"/>
    <row r="5" spans="2:12" x14ac:dyDescent="0.4">
      <c r="B5" s="4" t="s">
        <v>29</v>
      </c>
      <c r="C5" s="68">
        <f>'Données à saisir'!E18</f>
        <v>6500</v>
      </c>
    </row>
    <row r="6" spans="2:12" x14ac:dyDescent="0.4">
      <c r="B6" s="67" t="str">
        <f>CONCATENATE("Montant consommé au ",TEXT('Tableau de bord'!C2,"jj/mm/aaaa"))</f>
        <v>Montant consommé au 21/10/2019</v>
      </c>
      <c r="C6" s="69">
        <f>SUMIF('Données à saisir'!G6:G87,"&lt;="&amp;'Tableau de bord'!C2,'Données à saisir'!R6:R87)</f>
        <v>2696.5</v>
      </c>
    </row>
    <row r="7" spans="2:12" ht="15" thickBot="1" x14ac:dyDescent="0.45">
      <c r="B7" s="5" t="s">
        <v>30</v>
      </c>
      <c r="C7" s="70">
        <f>C5-C6</f>
        <v>3803.5</v>
      </c>
    </row>
  </sheetData>
  <mergeCells count="1">
    <mergeCell ref="B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37F4-5316-4CB7-9E5E-96D6436A36F4}">
  <dimension ref="B1:K33"/>
  <sheetViews>
    <sheetView workbookViewId="0">
      <selection activeCell="I10" sqref="I10"/>
    </sheetView>
  </sheetViews>
  <sheetFormatPr baseColWidth="10" defaultRowHeight="14.6" x14ac:dyDescent="0.4"/>
  <cols>
    <col min="1" max="1" width="5.69140625" customWidth="1"/>
    <col min="2" max="3" width="11.69140625" customWidth="1"/>
    <col min="4" max="4" width="2.07421875" customWidth="1"/>
    <col min="5" max="5" width="34.3828125" customWidth="1"/>
  </cols>
  <sheetData>
    <row r="1" spans="2:11" ht="15" thickBot="1" x14ac:dyDescent="0.45"/>
    <row r="2" spans="2:11" ht="27.9" thickBot="1" x14ac:dyDescent="0.9">
      <c r="B2" s="142" t="s">
        <v>35</v>
      </c>
      <c r="C2" s="143"/>
      <c r="D2" s="143"/>
      <c r="E2" s="143"/>
      <c r="F2" s="143"/>
      <c r="G2" s="143"/>
      <c r="H2" s="143"/>
      <c r="I2" s="143"/>
      <c r="J2" s="143"/>
      <c r="K2" s="144"/>
    </row>
    <row r="4" spans="2:11" ht="15" thickBot="1" x14ac:dyDescent="0.45">
      <c r="B4" s="178" t="s">
        <v>44</v>
      </c>
      <c r="C4" s="178"/>
    </row>
    <row r="5" spans="2:11" ht="15" thickBot="1" x14ac:dyDescent="0.45">
      <c r="B5" s="176" t="s">
        <v>36</v>
      </c>
      <c r="C5" s="177"/>
      <c r="E5" s="4" t="s">
        <v>41</v>
      </c>
      <c r="F5" s="76">
        <f>VLOOKUP('Tableau de bord'!C2,TâchesMood[],3,FALSE)</f>
        <v>3.75</v>
      </c>
    </row>
    <row r="6" spans="2:11" x14ac:dyDescent="0.4">
      <c r="B6" s="79" t="s">
        <v>69</v>
      </c>
      <c r="C6" s="73">
        <v>0.2</v>
      </c>
      <c r="E6" s="82" t="s">
        <v>42</v>
      </c>
      <c r="F6" s="77">
        <f>F5/5</f>
        <v>0.75</v>
      </c>
    </row>
    <row r="7" spans="2:11" ht="15" thickBot="1" x14ac:dyDescent="0.45">
      <c r="B7" s="80" t="s">
        <v>37</v>
      </c>
      <c r="C7" s="74">
        <v>0.2</v>
      </c>
      <c r="E7" s="5" t="s">
        <v>43</v>
      </c>
      <c r="F7" s="78">
        <f>1-F6</f>
        <v>0.25</v>
      </c>
    </row>
    <row r="8" spans="2:11" x14ac:dyDescent="0.4">
      <c r="B8" s="80" t="s">
        <v>38</v>
      </c>
      <c r="C8" s="74">
        <v>0.2</v>
      </c>
      <c r="F8" s="122"/>
    </row>
    <row r="9" spans="2:11" x14ac:dyDescent="0.4">
      <c r="B9" s="80" t="s">
        <v>39</v>
      </c>
      <c r="C9" s="74">
        <v>0.2</v>
      </c>
      <c r="F9" s="122"/>
    </row>
    <row r="10" spans="2:11" ht="15" thickBot="1" x14ac:dyDescent="0.45">
      <c r="B10" s="81" t="s">
        <v>40</v>
      </c>
      <c r="C10" s="75">
        <v>0.2</v>
      </c>
      <c r="F10" s="122"/>
    </row>
    <row r="33" spans="5:5" x14ac:dyDescent="0.4">
      <c r="E33" s="121"/>
    </row>
  </sheetData>
  <mergeCells count="3">
    <mergeCell ref="B2:K2"/>
    <mergeCell ref="B5:C5"/>
    <mergeCell ref="B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216C-32A0-4D8A-A77C-22CEDB58C59D}">
  <dimension ref="B1:K12"/>
  <sheetViews>
    <sheetView zoomScaleNormal="100" workbookViewId="0">
      <selection activeCell="L18" sqref="L18"/>
    </sheetView>
  </sheetViews>
  <sheetFormatPr baseColWidth="10" defaultRowHeight="14.6" x14ac:dyDescent="0.4"/>
  <cols>
    <col min="1" max="1" width="5.69140625" customWidth="1"/>
    <col min="2" max="2" width="12.921875" customWidth="1"/>
    <col min="3" max="3" width="9.53515625" customWidth="1"/>
    <col min="4" max="4" width="16.61328125" customWidth="1"/>
    <col min="5" max="5" width="2.84375" customWidth="1"/>
  </cols>
  <sheetData>
    <row r="1" spans="2:11" ht="15" thickBot="1" x14ac:dyDescent="0.45"/>
    <row r="2" spans="2:11" ht="27.9" thickBot="1" x14ac:dyDescent="0.9">
      <c r="B2" s="142" t="s">
        <v>55</v>
      </c>
      <c r="C2" s="143"/>
      <c r="D2" s="143"/>
      <c r="E2" s="143"/>
      <c r="F2" s="143"/>
      <c r="G2" s="143"/>
      <c r="H2" s="143"/>
      <c r="I2" s="143"/>
      <c r="J2" s="143"/>
      <c r="K2" s="144"/>
    </row>
    <row r="4" spans="2:11" ht="15" thickBot="1" x14ac:dyDescent="0.45"/>
    <row r="5" spans="2:11" ht="15" thickBot="1" x14ac:dyDescent="0.45">
      <c r="B5" s="179" t="s">
        <v>56</v>
      </c>
      <c r="C5" s="180"/>
      <c r="D5" s="180"/>
      <c r="E5" s="180"/>
      <c r="F5" s="180"/>
      <c r="G5" s="181"/>
    </row>
    <row r="6" spans="2:11" ht="15" thickBot="1" x14ac:dyDescent="0.45">
      <c r="B6" s="94" t="s">
        <v>57</v>
      </c>
      <c r="C6" s="123">
        <v>15</v>
      </c>
      <c r="D6" s="182" t="s">
        <v>58</v>
      </c>
      <c r="E6" s="182"/>
      <c r="F6" s="182"/>
      <c r="G6" s="183"/>
    </row>
    <row r="7" spans="2:11" ht="15" thickBot="1" x14ac:dyDescent="0.45"/>
    <row r="8" spans="2:11" ht="15" thickBot="1" x14ac:dyDescent="0.45">
      <c r="B8" s="96" t="s">
        <v>36</v>
      </c>
      <c r="C8" s="97" t="s">
        <v>59</v>
      </c>
      <c r="D8" s="98" t="s">
        <v>60</v>
      </c>
      <c r="F8" s="184" t="s">
        <v>65</v>
      </c>
      <c r="G8" s="185"/>
    </row>
    <row r="9" spans="2:11" x14ac:dyDescent="0.4">
      <c r="B9" s="101" t="s">
        <v>61</v>
      </c>
      <c r="C9" s="99">
        <v>0.5</v>
      </c>
      <c r="D9" s="95">
        <f>$C$6*C9</f>
        <v>7.5</v>
      </c>
      <c r="F9" s="108" t="s">
        <v>59</v>
      </c>
      <c r="G9" s="92">
        <f>VLOOKUP('Tableau de bord'!C2,TâchesMood[[Dates]:[Tâches ouvertes]],2,FALSE)</f>
        <v>14</v>
      </c>
    </row>
    <row r="10" spans="2:11" x14ac:dyDescent="0.4">
      <c r="B10" s="102" t="s">
        <v>62</v>
      </c>
      <c r="C10" s="100">
        <v>0.3</v>
      </c>
      <c r="D10" s="91">
        <f>$C$6*C10</f>
        <v>4.5</v>
      </c>
      <c r="F10" s="82" t="s">
        <v>66</v>
      </c>
      <c r="G10" s="93">
        <v>0.3</v>
      </c>
    </row>
    <row r="11" spans="2:11" x14ac:dyDescent="0.4">
      <c r="B11" s="102" t="s">
        <v>63</v>
      </c>
      <c r="C11" s="100">
        <v>0.2</v>
      </c>
      <c r="D11" s="91">
        <f>$C$6*C11</f>
        <v>3</v>
      </c>
      <c r="F11" s="109" t="s">
        <v>67</v>
      </c>
      <c r="G11" s="106">
        <f>G12-G10-G9</f>
        <v>0.69999999999999929</v>
      </c>
    </row>
    <row r="12" spans="2:11" ht="15" thickBot="1" x14ac:dyDescent="0.45">
      <c r="B12" s="103" t="s">
        <v>64</v>
      </c>
      <c r="C12" s="104">
        <v>1</v>
      </c>
      <c r="D12" s="105">
        <f>$C$6*C12</f>
        <v>15</v>
      </c>
      <c r="F12" s="110" t="s">
        <v>68</v>
      </c>
      <c r="G12" s="107">
        <f>D12</f>
        <v>15</v>
      </c>
    </row>
  </sheetData>
  <mergeCells count="4">
    <mergeCell ref="B5:G5"/>
    <mergeCell ref="D6:G6"/>
    <mergeCell ref="F8:G8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Données à saisir</vt:lpstr>
      <vt:lpstr>Courbe de progression</vt:lpstr>
      <vt:lpstr>Courbes équipe</vt:lpstr>
      <vt:lpstr>Avancement et consommation</vt:lpstr>
      <vt:lpstr>Niveaux de consommation</vt:lpstr>
      <vt:lpstr>Charges par ressource</vt:lpstr>
      <vt:lpstr>Suivi du budget</vt:lpstr>
      <vt:lpstr>Moral équipe</vt:lpstr>
      <vt:lpstr>Jauge charge</vt:lpstr>
      <vt:lpstr>Tableau de bord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Tournet</dc:creator>
  <cp:lastModifiedBy>Bruno Tournet</cp:lastModifiedBy>
  <cp:lastPrinted>2019-11-30T17:19:30Z</cp:lastPrinted>
  <dcterms:created xsi:type="dcterms:W3CDTF">2019-11-28T18:04:42Z</dcterms:created>
  <dcterms:modified xsi:type="dcterms:W3CDTF">2019-12-01T17:59:50Z</dcterms:modified>
</cp:coreProperties>
</file>